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020" sheetId="1" r:id="rId1"/>
    <sheet name="2021" sheetId="3" r:id="rId2"/>
    <sheet name="2022" sheetId="4" r:id="rId3"/>
  </sheets>
  <definedNames>
    <definedName name="_xlnm.Print_Area" localSheetId="2">'2022'!$A$1:$M$20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7" i="1" s="1"/>
  <c r="M8" i="1" l="1"/>
  <c r="H8" i="1"/>
  <c r="L8" i="1"/>
  <c r="F8" i="1"/>
  <c r="E8" i="1"/>
  <c r="I8" i="1"/>
  <c r="D8" i="1"/>
  <c r="K8" i="1"/>
  <c r="C11" i="1"/>
  <c r="C9" i="3" l="1"/>
  <c r="C8" i="4" l="1"/>
  <c r="C8" i="3"/>
  <c r="C5" i="4" l="1"/>
  <c r="C5" i="3"/>
  <c r="C7" i="4" l="1"/>
  <c r="C6" i="3"/>
  <c r="C12" i="4"/>
  <c r="C11" i="4"/>
  <c r="F10" i="4"/>
  <c r="E10" i="4"/>
  <c r="C10" i="4" s="1"/>
  <c r="D10" i="4"/>
  <c r="C9" i="4"/>
  <c r="C6" i="4"/>
  <c r="C12" i="3"/>
  <c r="C11" i="3"/>
  <c r="F10" i="3"/>
  <c r="E10" i="3"/>
  <c r="C10" i="3" s="1"/>
  <c r="D10" i="3"/>
  <c r="C7" i="3"/>
  <c r="C12" i="1"/>
  <c r="O12" i="1" s="1"/>
  <c r="L13" i="1" l="1"/>
  <c r="F13" i="1"/>
  <c r="H13" i="1"/>
  <c r="K13" i="1"/>
  <c r="E13" i="1"/>
  <c r="I13" i="1"/>
  <c r="D13" i="1"/>
  <c r="C13" i="1" s="1"/>
  <c r="M13" i="1"/>
  <c r="C9" i="1" l="1"/>
  <c r="D14" i="1" l="1"/>
  <c r="C10" i="1" l="1"/>
  <c r="C18" i="1" l="1"/>
  <c r="O18" i="1" s="1"/>
  <c r="I19" i="1" l="1"/>
  <c r="D19" i="1"/>
  <c r="M19" i="1"/>
  <c r="H19" i="1"/>
  <c r="L19" i="1"/>
  <c r="F19" i="1"/>
  <c r="K19" i="1"/>
  <c r="E19" i="1"/>
  <c r="C16" i="1"/>
  <c r="O16" i="1" s="1"/>
  <c r="C19" i="1" l="1"/>
  <c r="L17" i="1"/>
  <c r="F17" i="1"/>
  <c r="K17" i="1"/>
  <c r="E17" i="1"/>
  <c r="I17" i="1"/>
  <c r="D17" i="1"/>
  <c r="M17" i="1"/>
  <c r="H17" i="1"/>
  <c r="F14" i="1"/>
  <c r="E14" i="1"/>
  <c r="C17" i="1" l="1"/>
  <c r="C14" i="1"/>
  <c r="O14" i="1" s="1"/>
  <c r="I15" i="1" l="1"/>
  <c r="H15" i="1"/>
  <c r="M15" i="1"/>
  <c r="L15" i="1"/>
  <c r="K15" i="1"/>
  <c r="D15" i="1"/>
  <c r="F15" i="1"/>
  <c r="E15" i="1"/>
  <c r="C15" i="1" l="1"/>
</calcChain>
</file>

<file path=xl/sharedStrings.xml><?xml version="1.0" encoding="utf-8"?>
<sst xmlns="http://schemas.openxmlformats.org/spreadsheetml/2006/main" count="75" uniqueCount="26">
  <si>
    <t>Наименование услуги</t>
  </si>
  <si>
    <t>Величина базового норматива затрат на единицу услуги, руб.</t>
  </si>
  <si>
    <t>Базовый норматив затрат, непосредственно связанный с оказанием муниципальной услуги</t>
  </si>
  <si>
    <t>Базовый норматив затрат на общехозяйственные нужды</t>
  </si>
  <si>
    <t>затраты на оплату труда и начисления на выплаты по оплате труда персонала, принимающего непосредственное участие в оказании муниципальной услуги, руб.</t>
  </si>
  <si>
    <t>затраты на приобретение материальных запасов, потребляемых в процессе оказания муниципальной услуги (с разбивкой по видам затрат), руб.</t>
  </si>
  <si>
    <t>иные затраты, непосредственно связанные с оказанием муниципальной услуги, руб.</t>
  </si>
  <si>
    <t>затраты на коммунальные услуги (с разбивкой по видам затрат), руб.</t>
  </si>
  <si>
    <t>затраты на оплату труда и начислений на выплаты по оплате труда административно-управленческого, обслуживающего и прочего персонала, руб.</t>
  </si>
  <si>
    <t>затраты на приобретение услуг связи, руб.</t>
  </si>
  <si>
    <t>затраты на приобретение транспортных услуг, руб.</t>
  </si>
  <si>
    <t>затраты на эксплуатацию (использование) недвижимого имущества (с разбивкой по видам затрат), руб.</t>
  </si>
  <si>
    <t>затраты на эксплуатацию (использование) особо ценного движимого имущества (с разбивкой по видам затрат), руб.</t>
  </si>
  <si>
    <t>прочие затраты, влияющие на стоимость оказания муниципальной услуги (с разбивкой по видам затрат), руб.</t>
  </si>
  <si>
    <t>Благоустройство дворовых территорий</t>
  </si>
  <si>
    <t>N п/п</t>
  </si>
  <si>
    <t>Содержание территорий межпоселенческих кладбищ</t>
  </si>
  <si>
    <t>Благоустройство объектов озеленения</t>
  </si>
  <si>
    <t>Содержание объектов монументального искусства</t>
  </si>
  <si>
    <t>Организация освещения улиц</t>
  </si>
  <si>
    <t xml:space="preserve">Содержание в чистоте территории города </t>
  </si>
  <si>
    <t>Содержание объектов дорожного хозяйства</t>
  </si>
  <si>
    <t>Расчет базовых нормативов затрат на услугу на 2020 год</t>
  </si>
  <si>
    <t>Расчет базовых нормативов затрат на услугу на 2021 год</t>
  </si>
  <si>
    <t>Расчет базовых нормативов затрат на услугу на 2022 год</t>
  </si>
  <si>
    <t>Приложение 
к Постановлению администрации
Раменского городского округа 
от ______________ № 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</si>
</sst>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\ _₽_-;\-* #,##0.00\ _₽_-;_-* &quot;-&quot;??\ _₽_-;_-@_-"/>
    <numFmt numFmtId="165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Baskerville Old Face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43" fontId="0" fillId="0" borderId="0" xfId="0" applyNumberFormat="1"/>
    <xf numFmtId="164" fontId="0" fillId="0" borderId="0" xfId="0" applyNumberFormat="1"/>
    <xf numFmtId="0" fontId="0" fillId="0" borderId="0" xfId="0" applyBorder="1"/>
    <xf numFmtId="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43" fontId="4" fillId="0" borderId="0" xfId="1" applyFont="1" applyFill="1" applyBorder="1" applyAlignment="1"/>
    <xf numFmtId="43" fontId="3" fillId="0" borderId="0" xfId="1" applyFont="1" applyFill="1" applyBorder="1" applyAlignment="1">
      <alignment vertical="center" wrapText="1"/>
    </xf>
    <xf numFmtId="43" fontId="3" fillId="0" borderId="0" xfId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4" fontId="3" fillId="0" borderId="0" xfId="1" applyNumberFormat="1" applyFont="1" applyFill="1" applyBorder="1" applyAlignment="1">
      <alignment vertical="center" wrapText="1"/>
    </xf>
    <xf numFmtId="4" fontId="3" fillId="0" borderId="0" xfId="1" applyNumberFormat="1" applyFont="1" applyFill="1" applyBorder="1" applyAlignment="1">
      <alignment vertical="center"/>
    </xf>
    <xf numFmtId="4" fontId="0" fillId="0" borderId="0" xfId="0" applyNumberFormat="1"/>
    <xf numFmtId="43" fontId="0" fillId="0" borderId="0" xfId="0" applyNumberFormat="1" applyFont="1" applyFill="1" applyBorder="1" applyAlignment="1">
      <alignment vertical="center" wrapText="1"/>
    </xf>
    <xf numFmtId="43" fontId="0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165" fontId="2" fillId="0" borderId="0" xfId="0" applyNumberFormat="1" applyFont="1" applyBorder="1" applyAlignment="1">
      <alignment horizontal="center" vertical="center" wrapText="1"/>
    </xf>
    <xf numFmtId="43" fontId="0" fillId="0" borderId="0" xfId="0" applyNumberFormat="1" applyBorder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3" fontId="5" fillId="0" borderId="1" xfId="1" applyFont="1" applyFill="1" applyBorder="1" applyAlignment="1">
      <alignment horizontal="right" vertical="center" wrapText="1"/>
    </xf>
    <xf numFmtId="43" fontId="5" fillId="0" borderId="3" xfId="1" applyFont="1" applyFill="1" applyBorder="1" applyAlignment="1">
      <alignment horizontal="center" vertical="center" wrapText="1"/>
    </xf>
    <xf numFmtId="43" fontId="5" fillId="0" borderId="1" xfId="1" applyFont="1" applyBorder="1" applyAlignment="1">
      <alignment horizontal="right" vertical="center" wrapText="1"/>
    </xf>
    <xf numFmtId="43" fontId="5" fillId="0" borderId="3" xfId="1" applyFont="1" applyBorder="1" applyAlignment="1">
      <alignment horizontal="right" vertical="center" wrapText="1"/>
    </xf>
    <xf numFmtId="43" fontId="5" fillId="0" borderId="3" xfId="1" applyFont="1" applyFill="1" applyBorder="1" applyAlignment="1">
      <alignment horizontal="right" vertical="center" wrapText="1"/>
    </xf>
    <xf numFmtId="43" fontId="6" fillId="0" borderId="0" xfId="1" applyFont="1" applyAlignment="1">
      <alignment horizontal="right" vertical="center"/>
    </xf>
    <xf numFmtId="43" fontId="5" fillId="0" borderId="5" xfId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justify" vertical="center" wrapText="1"/>
    </xf>
    <xf numFmtId="43" fontId="5" fillId="0" borderId="1" xfId="1" applyFont="1" applyFill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  <xf numFmtId="43" fontId="5" fillId="0" borderId="3" xfId="1" applyFont="1" applyBorder="1" applyAlignment="1">
      <alignment horizontal="center" vertical="center" wrapText="1"/>
    </xf>
    <xf numFmtId="43" fontId="6" fillId="0" borderId="0" xfId="1" applyFont="1" applyAlignment="1">
      <alignment horizontal="center"/>
    </xf>
    <xf numFmtId="43" fontId="5" fillId="0" borderId="5" xfId="1" applyFont="1" applyBorder="1" applyAlignment="1">
      <alignment horizontal="center" vertical="center" wrapText="1"/>
    </xf>
    <xf numFmtId="0" fontId="6" fillId="0" borderId="0" xfId="0" applyFont="1"/>
    <xf numFmtId="43" fontId="5" fillId="0" borderId="3" xfId="1" applyFont="1" applyFill="1" applyBorder="1" applyAlignment="1">
      <alignment horizontal="justify" vertical="center" wrapText="1"/>
    </xf>
    <xf numFmtId="43" fontId="5" fillId="0" borderId="3" xfId="1" applyFont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43" fontId="6" fillId="0" borderId="1" xfId="1" applyFont="1" applyBorder="1"/>
    <xf numFmtId="164" fontId="7" fillId="0" borderId="3" xfId="0" applyNumberFormat="1" applyFont="1" applyBorder="1" applyAlignment="1">
      <alignment horizontal="right" vertical="center" wrapText="1"/>
    </xf>
    <xf numFmtId="164" fontId="5" fillId="0" borderId="3" xfId="1" applyNumberFormat="1" applyFont="1" applyBorder="1" applyAlignment="1">
      <alignment horizontal="right" vertical="center" wrapText="1"/>
    </xf>
    <xf numFmtId="4" fontId="5" fillId="0" borderId="3" xfId="1" applyNumberFormat="1" applyFont="1" applyBorder="1" applyAlignment="1">
      <alignment horizontal="right" vertical="center" wrapText="1"/>
    </xf>
    <xf numFmtId="4" fontId="5" fillId="0" borderId="1" xfId="1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right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tabSelected="1" zoomScale="70" zoomScaleNormal="70" workbookViewId="0">
      <selection activeCell="D10" sqref="D10"/>
    </sheetView>
  </sheetViews>
  <sheetFormatPr defaultRowHeight="15" x14ac:dyDescent="0.25"/>
  <cols>
    <col min="1" max="1" width="3.7109375" customWidth="1"/>
    <col min="2" max="2" width="32.5703125" customWidth="1"/>
    <col min="3" max="3" width="17.5703125" customWidth="1"/>
    <col min="4" max="10" width="19.140625" customWidth="1"/>
    <col min="11" max="12" width="20.42578125" customWidth="1"/>
    <col min="13" max="13" width="19.140625" customWidth="1"/>
    <col min="14" max="14" width="14.28515625" style="3" hidden="1" customWidth="1"/>
    <col min="15" max="15" width="15.28515625" style="3" customWidth="1"/>
    <col min="16" max="16" width="14.5703125" style="3" customWidth="1"/>
    <col min="17" max="17" width="16.5703125" style="3" customWidth="1"/>
  </cols>
  <sheetData>
    <row r="1" spans="1:17" ht="78" customHeight="1" x14ac:dyDescent="0.3">
      <c r="A1" s="37"/>
      <c r="B1" s="37"/>
      <c r="C1" s="37"/>
      <c r="D1" s="37"/>
      <c r="E1" s="37"/>
      <c r="F1" s="37"/>
      <c r="G1" s="37"/>
      <c r="H1" s="37"/>
      <c r="I1" s="37"/>
      <c r="J1" s="37"/>
      <c r="K1" s="47" t="s">
        <v>25</v>
      </c>
      <c r="L1" s="47"/>
      <c r="M1" s="47"/>
    </row>
    <row r="2" spans="1:17" ht="8.25" customHeight="1" x14ac:dyDescent="0.3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7" ht="27.75" customHeight="1" x14ac:dyDescent="0.25">
      <c r="A3" s="48" t="s">
        <v>22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7" ht="51" customHeight="1" x14ac:dyDescent="0.25">
      <c r="A4" s="53" t="s">
        <v>15</v>
      </c>
      <c r="B4" s="53" t="s">
        <v>0</v>
      </c>
      <c r="C4" s="53" t="s">
        <v>1</v>
      </c>
      <c r="D4" s="53" t="s">
        <v>2</v>
      </c>
      <c r="E4" s="53"/>
      <c r="F4" s="53"/>
      <c r="G4" s="53" t="s">
        <v>3</v>
      </c>
      <c r="H4" s="53"/>
      <c r="I4" s="53"/>
      <c r="J4" s="53"/>
      <c r="K4" s="53"/>
      <c r="L4" s="53"/>
      <c r="M4" s="53"/>
    </row>
    <row r="5" spans="1:17" ht="233.25" customHeight="1" x14ac:dyDescent="0.25">
      <c r="A5" s="53"/>
      <c r="B5" s="53"/>
      <c r="C5" s="53"/>
      <c r="D5" s="30" t="s">
        <v>4</v>
      </c>
      <c r="E5" s="30" t="s">
        <v>5</v>
      </c>
      <c r="F5" s="30" t="s">
        <v>6</v>
      </c>
      <c r="G5" s="30" t="s">
        <v>7</v>
      </c>
      <c r="H5" s="30" t="s">
        <v>8</v>
      </c>
      <c r="I5" s="30" t="s">
        <v>9</v>
      </c>
      <c r="J5" s="30" t="s">
        <v>10</v>
      </c>
      <c r="K5" s="30" t="s">
        <v>11</v>
      </c>
      <c r="L5" s="30" t="s">
        <v>12</v>
      </c>
      <c r="M5" s="30" t="s">
        <v>13</v>
      </c>
      <c r="O5" s="16"/>
      <c r="P5" s="16"/>
      <c r="Q5" s="16"/>
    </row>
    <row r="6" spans="1:17" ht="64.5" hidden="1" customHeight="1" x14ac:dyDescent="0.25">
      <c r="A6" s="21">
        <v>1</v>
      </c>
      <c r="B6" s="22" t="s">
        <v>16</v>
      </c>
      <c r="C6" s="32">
        <f>SUM(D6:M6)</f>
        <v>23.59</v>
      </c>
      <c r="D6" s="38">
        <v>10.61</v>
      </c>
      <c r="E6" s="24">
        <v>4.8600000000000003</v>
      </c>
      <c r="F6" s="24">
        <v>1.54</v>
      </c>
      <c r="G6" s="38"/>
      <c r="H6" s="24">
        <v>3.9</v>
      </c>
      <c r="I6" s="24">
        <v>0.03</v>
      </c>
      <c r="J6" s="24"/>
      <c r="K6" s="24">
        <v>1.35</v>
      </c>
      <c r="L6" s="24">
        <v>0.92</v>
      </c>
      <c r="M6" s="32">
        <v>0.38</v>
      </c>
      <c r="N6" s="17"/>
      <c r="O6" s="18"/>
      <c r="P6" s="18"/>
      <c r="Q6" s="18"/>
    </row>
    <row r="7" spans="1:17" ht="21.75" hidden="1" customHeight="1" x14ac:dyDescent="0.25">
      <c r="A7" s="41"/>
      <c r="B7" s="40"/>
      <c r="C7" s="32">
        <f>C8/C6</f>
        <v>1.033064857990674</v>
      </c>
      <c r="D7" s="38"/>
      <c r="E7" s="24"/>
      <c r="F7" s="24"/>
      <c r="G7" s="38"/>
      <c r="H7" s="24"/>
      <c r="I7" s="24"/>
      <c r="J7" s="24"/>
      <c r="K7" s="24"/>
      <c r="L7" s="24"/>
      <c r="M7" s="32"/>
      <c r="N7" s="17"/>
      <c r="O7" s="18"/>
      <c r="P7" s="18"/>
      <c r="Q7" s="18"/>
    </row>
    <row r="8" spans="1:17" ht="64.5" customHeight="1" x14ac:dyDescent="0.25">
      <c r="A8" s="21">
        <v>1</v>
      </c>
      <c r="B8" s="22" t="s">
        <v>16</v>
      </c>
      <c r="C8" s="32">
        <v>24.37</v>
      </c>
      <c r="D8" s="38">
        <f>D6*C7</f>
        <v>10.960818143281051</v>
      </c>
      <c r="E8" s="24">
        <f>E6*C7</f>
        <v>5.0206952098346758</v>
      </c>
      <c r="F8" s="24">
        <f>F6*C7</f>
        <v>1.590919881305638</v>
      </c>
      <c r="G8" s="38"/>
      <c r="H8" s="24">
        <f>H6*C7</f>
        <v>4.0289529461636286</v>
      </c>
      <c r="I8" s="24">
        <f>I6*C7</f>
        <v>3.0991945739720219E-2</v>
      </c>
      <c r="J8" s="24"/>
      <c r="K8" s="24">
        <f>K6*C7</f>
        <v>1.39463755828741</v>
      </c>
      <c r="L8" s="24">
        <f>L6*C7</f>
        <v>0.95041966935142019</v>
      </c>
      <c r="M8" s="32">
        <f>M6*C7</f>
        <v>0.39256464603645613</v>
      </c>
      <c r="N8" s="17"/>
      <c r="O8" s="18"/>
      <c r="P8" s="18"/>
      <c r="Q8" s="18"/>
    </row>
    <row r="9" spans="1:17" ht="30" customHeight="1" x14ac:dyDescent="0.25">
      <c r="A9" s="51">
        <v>2</v>
      </c>
      <c r="B9" s="49" t="s">
        <v>19</v>
      </c>
      <c r="C9" s="33">
        <f t="shared" ref="C9:C18" si="0">SUM(D9:M9)</f>
        <v>10527.296441214832</v>
      </c>
      <c r="D9" s="39"/>
      <c r="E9" s="34"/>
      <c r="F9" s="34">
        <v>10527.296441214832</v>
      </c>
      <c r="G9" s="39"/>
      <c r="H9" s="34"/>
      <c r="I9" s="34"/>
      <c r="J9" s="34"/>
      <c r="K9" s="34"/>
      <c r="L9" s="34"/>
      <c r="M9" s="33"/>
      <c r="N9" s="19"/>
      <c r="O9" s="18"/>
      <c r="P9" s="18"/>
      <c r="Q9" s="18"/>
    </row>
    <row r="10" spans="1:17" ht="30" customHeight="1" x14ac:dyDescent="0.25">
      <c r="A10" s="52"/>
      <c r="B10" s="50"/>
      <c r="C10" s="33">
        <f t="shared" si="0"/>
        <v>135084.77738028692</v>
      </c>
      <c r="D10" s="33">
        <v>37082.998798211287</v>
      </c>
      <c r="E10" s="33">
        <v>69956.209502515369</v>
      </c>
      <c r="F10" s="33">
        <v>6530.6407583379905</v>
      </c>
      <c r="G10" s="33"/>
      <c r="H10" s="33">
        <v>12736.837566163589</v>
      </c>
      <c r="I10" s="33">
        <v>107.57464160611143</v>
      </c>
      <c r="J10" s="33"/>
      <c r="K10" s="33">
        <v>4410.5603058505676</v>
      </c>
      <c r="L10" s="33">
        <v>3012.08996497112</v>
      </c>
      <c r="M10" s="33">
        <v>1247.8658426308937</v>
      </c>
      <c r="N10" s="19"/>
      <c r="O10" s="18"/>
      <c r="P10" s="18"/>
      <c r="Q10" s="18"/>
    </row>
    <row r="11" spans="1:17" ht="43.5" customHeight="1" x14ac:dyDescent="0.25">
      <c r="A11" s="21">
        <v>3</v>
      </c>
      <c r="B11" s="22" t="s">
        <v>14</v>
      </c>
      <c r="C11" s="26">
        <f>SUM(D11:M11)</f>
        <v>7440325.2500000028</v>
      </c>
      <c r="D11" s="43">
        <v>1162422.5317053299</v>
      </c>
      <c r="E11" s="44">
        <v>5343162.5796124954</v>
      </c>
      <c r="F11" s="44">
        <v>124950.97565493238</v>
      </c>
      <c r="G11" s="26"/>
      <c r="H11" s="45">
        <v>479395.18451212771</v>
      </c>
      <c r="I11" s="45">
        <v>4048.9458151362142</v>
      </c>
      <c r="J11" s="45"/>
      <c r="K11" s="45">
        <v>166006.77842058477</v>
      </c>
      <c r="L11" s="45">
        <v>113370.482823814</v>
      </c>
      <c r="M11" s="46">
        <v>46967.77145558015</v>
      </c>
      <c r="N11" s="17">
        <v>7440325.25</v>
      </c>
      <c r="O11" s="18"/>
      <c r="P11" s="18"/>
      <c r="Q11" s="18"/>
    </row>
    <row r="12" spans="1:17" ht="47.25" hidden="1" customHeight="1" x14ac:dyDescent="0.25">
      <c r="A12" s="21">
        <v>4</v>
      </c>
      <c r="B12" s="22" t="s">
        <v>20</v>
      </c>
      <c r="C12" s="32">
        <f>SUM(D12:M12)</f>
        <v>643.01</v>
      </c>
      <c r="D12" s="32">
        <v>322.91000000000003</v>
      </c>
      <c r="E12" s="32">
        <v>76.72</v>
      </c>
      <c r="F12" s="32">
        <v>43.71</v>
      </c>
      <c r="G12" s="32"/>
      <c r="H12" s="24">
        <v>118.21</v>
      </c>
      <c r="I12" s="24">
        <v>1</v>
      </c>
      <c r="J12" s="24"/>
      <c r="K12" s="24">
        <v>40.93</v>
      </c>
      <c r="L12" s="24">
        <v>27.95</v>
      </c>
      <c r="M12" s="32">
        <v>11.58</v>
      </c>
      <c r="N12" s="17">
        <v>656.86</v>
      </c>
      <c r="O12" s="18">
        <f>N12/C12</f>
        <v>1.021539322872117</v>
      </c>
      <c r="P12" s="18"/>
      <c r="Q12" s="18"/>
    </row>
    <row r="13" spans="1:17" ht="47.25" customHeight="1" x14ac:dyDescent="0.25">
      <c r="A13" s="21">
        <v>4</v>
      </c>
      <c r="B13" s="22" t="s">
        <v>20</v>
      </c>
      <c r="C13" s="32">
        <f>SUM(D13:M13)</f>
        <v>656.86</v>
      </c>
      <c r="D13" s="32">
        <f>D12*O12</f>
        <v>329.86526274863536</v>
      </c>
      <c r="E13" s="32">
        <f>E12*O12</f>
        <v>78.372496850748817</v>
      </c>
      <c r="F13" s="32">
        <f>F12*O12</f>
        <v>44.651483802740238</v>
      </c>
      <c r="G13" s="32"/>
      <c r="H13" s="32">
        <f>H12*O12</f>
        <v>120.75616335671295</v>
      </c>
      <c r="I13" s="32">
        <f>I12*O12</f>
        <v>1.021539322872117</v>
      </c>
      <c r="J13" s="32"/>
      <c r="K13" s="32">
        <f>K12*O12</f>
        <v>41.811604485155748</v>
      </c>
      <c r="L13" s="32">
        <f>L12*O12</f>
        <v>28.552024074275671</v>
      </c>
      <c r="M13" s="32">
        <f>M12*O12</f>
        <v>11.829425358859115</v>
      </c>
      <c r="N13" s="17"/>
      <c r="O13" s="18"/>
      <c r="P13" s="18"/>
      <c r="Q13" s="18"/>
    </row>
    <row r="14" spans="1:17" ht="41.25" hidden="1" customHeight="1" x14ac:dyDescent="0.25">
      <c r="A14" s="21">
        <v>5</v>
      </c>
      <c r="B14" s="22" t="s">
        <v>17</v>
      </c>
      <c r="C14" s="33">
        <f>SUM(D14:M14)</f>
        <v>41.343184266254731</v>
      </c>
      <c r="D14" s="33">
        <f>(2643268.82*1.2)/241915.7</f>
        <v>13.111685533431686</v>
      </c>
      <c r="E14" s="33">
        <f>(3861421.18*1.2)/241915.7</f>
        <v>19.154215356837113</v>
      </c>
      <c r="F14" s="33">
        <f>(116378.26*1.2)/241915.7</f>
        <v>0.57728337598593216</v>
      </c>
      <c r="G14" s="33"/>
      <c r="H14" s="32">
        <v>5.03</v>
      </c>
      <c r="I14" s="32">
        <v>0.04</v>
      </c>
      <c r="J14" s="32"/>
      <c r="K14" s="32">
        <v>1.75</v>
      </c>
      <c r="L14" s="32">
        <v>1.19</v>
      </c>
      <c r="M14" s="32">
        <v>0.49</v>
      </c>
      <c r="N14" s="19">
        <v>38.630000000000003</v>
      </c>
      <c r="O14" s="18">
        <f>N14/C14</f>
        <v>0.93437408573124126</v>
      </c>
      <c r="P14" s="18"/>
      <c r="Q14" s="18"/>
    </row>
    <row r="15" spans="1:17" ht="41.25" customHeight="1" x14ac:dyDescent="0.25">
      <c r="A15" s="21">
        <v>5</v>
      </c>
      <c r="B15" s="22" t="s">
        <v>17</v>
      </c>
      <c r="C15" s="33">
        <f>SUM(D15:M15)</f>
        <v>38.630000000000003</v>
      </c>
      <c r="D15" s="33">
        <f>D14*O14</f>
        <v>12.251219182695774</v>
      </c>
      <c r="E15" s="33">
        <f>E14*O14</f>
        <v>17.89720246194398</v>
      </c>
      <c r="F15" s="33">
        <f>F14*O14</f>
        <v>0.53939862664469973</v>
      </c>
      <c r="G15" s="33"/>
      <c r="H15" s="32">
        <f>H14*O14</f>
        <v>4.699901651228144</v>
      </c>
      <c r="I15" s="32">
        <f>I14*O14</f>
        <v>3.7374963429249654E-2</v>
      </c>
      <c r="J15" s="32"/>
      <c r="K15" s="32">
        <f>K14*O14</f>
        <v>1.6351546500296723</v>
      </c>
      <c r="L15" s="32">
        <f>L14*O14</f>
        <v>1.111905162020177</v>
      </c>
      <c r="M15" s="32">
        <f>M14*O14</f>
        <v>0.4578433020083082</v>
      </c>
      <c r="N15" s="19"/>
      <c r="O15" s="18"/>
      <c r="P15" s="18"/>
      <c r="Q15" s="18"/>
    </row>
    <row r="16" spans="1:17" ht="64.5" hidden="1" customHeight="1" x14ac:dyDescent="0.3">
      <c r="A16" s="21">
        <v>6</v>
      </c>
      <c r="B16" s="22" t="s">
        <v>18</v>
      </c>
      <c r="C16" s="33">
        <f t="shared" si="0"/>
        <v>600000</v>
      </c>
      <c r="D16" s="33">
        <v>18118.5</v>
      </c>
      <c r="E16" s="33">
        <v>54846</v>
      </c>
      <c r="F16" s="33">
        <v>512544.5</v>
      </c>
      <c r="G16" s="42"/>
      <c r="H16" s="33">
        <v>8578.67</v>
      </c>
      <c r="I16" s="33">
        <v>72.459999999999994</v>
      </c>
      <c r="J16" s="33"/>
      <c r="K16" s="33">
        <v>2970.66</v>
      </c>
      <c r="L16" s="33">
        <v>2028.7400000000002</v>
      </c>
      <c r="M16" s="33">
        <v>840.47</v>
      </c>
      <c r="N16" s="19">
        <v>412182.64</v>
      </c>
      <c r="O16" s="18">
        <f>N16/C16</f>
        <v>0.68697106666666674</v>
      </c>
      <c r="P16" s="18"/>
      <c r="Q16" s="18"/>
    </row>
    <row r="17" spans="1:17" ht="64.5" customHeight="1" x14ac:dyDescent="0.3">
      <c r="A17" s="21">
        <v>6</v>
      </c>
      <c r="B17" s="22" t="s">
        <v>18</v>
      </c>
      <c r="C17" s="33">
        <f>SUM(D17:M17)</f>
        <v>412182.64000000019</v>
      </c>
      <c r="D17" s="33">
        <f>D16*O16</f>
        <v>12446.885271400002</v>
      </c>
      <c r="E17" s="33">
        <f>E16*O16</f>
        <v>37677.615122400006</v>
      </c>
      <c r="F17" s="33">
        <f>F16*O16</f>
        <v>352103.24187913339</v>
      </c>
      <c r="G17" s="42"/>
      <c r="H17" s="33">
        <f>H16*O16</f>
        <v>5893.2980804813342</v>
      </c>
      <c r="I17" s="33">
        <f>I16*O16</f>
        <v>49.777923490666666</v>
      </c>
      <c r="J17" s="33"/>
      <c r="K17" s="33">
        <f>K16*O16</f>
        <v>2040.7574689040002</v>
      </c>
      <c r="L17" s="33">
        <f>L16*O16</f>
        <v>1393.6856817893336</v>
      </c>
      <c r="M17" s="33">
        <f>M16*O16</f>
        <v>577.37857240133337</v>
      </c>
      <c r="N17" s="19"/>
      <c r="O17" s="18"/>
      <c r="P17" s="18"/>
      <c r="Q17" s="18"/>
    </row>
    <row r="18" spans="1:17" ht="44.25" hidden="1" customHeight="1" x14ac:dyDescent="0.25">
      <c r="A18" s="21">
        <v>7</v>
      </c>
      <c r="B18" s="22" t="s">
        <v>21</v>
      </c>
      <c r="C18" s="33">
        <f t="shared" si="0"/>
        <v>28.320458746118764</v>
      </c>
      <c r="D18" s="33">
        <v>8.2407083654741022</v>
      </c>
      <c r="E18" s="33">
        <v>13.142681255006966</v>
      </c>
      <c r="F18" s="33">
        <v>1.3923509442925956</v>
      </c>
      <c r="G18" s="33"/>
      <c r="H18" s="33">
        <v>3.2824731633562996</v>
      </c>
      <c r="I18" s="33">
        <v>2.7723590906725503E-2</v>
      </c>
      <c r="J18" s="33"/>
      <c r="K18" s="33">
        <v>1.1366672271757456</v>
      </c>
      <c r="L18" s="33">
        <v>0.77626054538831413</v>
      </c>
      <c r="M18" s="33">
        <v>0.32159365451801547</v>
      </c>
      <c r="N18" s="17">
        <v>26.03</v>
      </c>
      <c r="O18" s="18">
        <f>N18/C18</f>
        <v>0.91912352950735088</v>
      </c>
      <c r="P18" s="18"/>
      <c r="Q18" s="18"/>
    </row>
    <row r="19" spans="1:17" ht="44.25" customHeight="1" x14ac:dyDescent="0.25">
      <c r="A19" s="21">
        <v>7</v>
      </c>
      <c r="B19" s="22" t="s">
        <v>21</v>
      </c>
      <c r="C19" s="33">
        <f>SUM(D19:M19)</f>
        <v>26.030000000000005</v>
      </c>
      <c r="D19" s="33">
        <f>D18*O18</f>
        <v>7.5742289585153095</v>
      </c>
      <c r="E19" s="33">
        <f>E18*O18</f>
        <v>12.079747582292102</v>
      </c>
      <c r="F19" s="33">
        <f>F18*O18</f>
        <v>1.2797425142311034</v>
      </c>
      <c r="G19" s="33"/>
      <c r="H19" s="33">
        <f>H18*O18</f>
        <v>3.0169983194172012</v>
      </c>
      <c r="I19" s="33">
        <f>I18*O18</f>
        <v>2.5481404724807442E-2</v>
      </c>
      <c r="J19" s="33"/>
      <c r="K19" s="33">
        <f>K18*O18</f>
        <v>1.0447375937171051</v>
      </c>
      <c r="L19" s="33">
        <f>L18*O18</f>
        <v>0.71347933229460847</v>
      </c>
      <c r="M19" s="33">
        <f>M18*O18</f>
        <v>0.29558429480776599</v>
      </c>
      <c r="N19" s="17"/>
      <c r="O19" s="18"/>
      <c r="P19" s="18"/>
      <c r="Q19" s="18"/>
    </row>
    <row r="20" spans="1:17" x14ac:dyDescent="0.25">
      <c r="A20" s="5"/>
      <c r="B20" s="3"/>
      <c r="C20" s="3"/>
      <c r="D20" s="6"/>
      <c r="E20" s="3"/>
      <c r="F20" s="3"/>
      <c r="G20" s="3"/>
      <c r="H20" s="6"/>
      <c r="I20" s="6"/>
      <c r="J20" s="6"/>
      <c r="K20" s="6"/>
      <c r="L20" s="6"/>
      <c r="M20" s="6"/>
    </row>
    <row r="21" spans="1:17" x14ac:dyDescent="0.25">
      <c r="A21" s="5"/>
      <c r="B21" s="3"/>
      <c r="C21" s="3"/>
      <c r="D21" s="3"/>
      <c r="E21" s="3"/>
      <c r="F21" s="3"/>
      <c r="G21" s="7"/>
      <c r="M21" s="3"/>
      <c r="Q21" s="20"/>
    </row>
    <row r="22" spans="1:17" x14ac:dyDescent="0.25">
      <c r="A22" s="5"/>
      <c r="B22" s="3"/>
      <c r="C22" s="3"/>
      <c r="D22" s="3"/>
      <c r="E22" s="3"/>
      <c r="F22" s="3"/>
      <c r="G22" s="7"/>
      <c r="M22" s="3"/>
    </row>
    <row r="23" spans="1:17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7" x14ac:dyDescent="0.25">
      <c r="F24" s="1"/>
    </row>
    <row r="25" spans="1:17" x14ac:dyDescent="0.25">
      <c r="D25" s="3"/>
      <c r="E25" s="4"/>
      <c r="F25" s="3"/>
    </row>
    <row r="26" spans="1:17" x14ac:dyDescent="0.25">
      <c r="F26" s="2"/>
    </row>
  </sheetData>
  <mergeCells count="9">
    <mergeCell ref="K1:M1"/>
    <mergeCell ref="A3:M3"/>
    <mergeCell ref="B9:B10"/>
    <mergeCell ref="A9:A10"/>
    <mergeCell ref="B4:B5"/>
    <mergeCell ref="C4:C5"/>
    <mergeCell ref="D4:F4"/>
    <mergeCell ref="G4:M4"/>
    <mergeCell ref="A4:A5"/>
  </mergeCells>
  <pageMargins left="0.78740157480314965" right="0.39370078740157483" top="0.78740157480314965" bottom="0.78740157480314965" header="0.31496062992125984" footer="0.31496062992125984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6"/>
  <sheetViews>
    <sheetView zoomScale="60" zoomScaleNormal="60" workbookViewId="0">
      <selection activeCell="C10" sqref="C10"/>
    </sheetView>
  </sheetViews>
  <sheetFormatPr defaultRowHeight="15" x14ac:dyDescent="0.25"/>
  <cols>
    <col min="1" max="1" width="4.42578125" customWidth="1"/>
    <col min="2" max="2" width="29.7109375" customWidth="1"/>
    <col min="3" max="13" width="19.28515625" customWidth="1"/>
  </cols>
  <sheetData>
    <row r="2" spans="1:15" ht="73.5" customHeight="1" x14ac:dyDescent="0.25">
      <c r="A2" s="48" t="s">
        <v>23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5" ht="18.75" x14ac:dyDescent="0.25">
      <c r="A3" s="53" t="s">
        <v>15</v>
      </c>
      <c r="B3" s="53" t="s">
        <v>0</v>
      </c>
      <c r="C3" s="53" t="s">
        <v>1</v>
      </c>
      <c r="D3" s="53" t="s">
        <v>2</v>
      </c>
      <c r="E3" s="53"/>
      <c r="F3" s="53"/>
      <c r="G3" s="53" t="s">
        <v>3</v>
      </c>
      <c r="H3" s="53"/>
      <c r="I3" s="53"/>
      <c r="J3" s="53"/>
      <c r="K3" s="53"/>
      <c r="L3" s="53"/>
      <c r="M3" s="53"/>
    </row>
    <row r="4" spans="1:15" ht="243.75" x14ac:dyDescent="0.25">
      <c r="A4" s="53"/>
      <c r="B4" s="53"/>
      <c r="C4" s="53"/>
      <c r="D4" s="30" t="s">
        <v>4</v>
      </c>
      <c r="E4" s="30" t="s">
        <v>5</v>
      </c>
      <c r="F4" s="30" t="s">
        <v>6</v>
      </c>
      <c r="G4" s="30" t="s">
        <v>7</v>
      </c>
      <c r="H4" s="30" t="s">
        <v>8</v>
      </c>
      <c r="I4" s="30" t="s">
        <v>9</v>
      </c>
      <c r="J4" s="30" t="s">
        <v>10</v>
      </c>
      <c r="K4" s="30" t="s">
        <v>11</v>
      </c>
      <c r="L4" s="30" t="s">
        <v>12</v>
      </c>
      <c r="M4" s="30" t="s">
        <v>13</v>
      </c>
    </row>
    <row r="5" spans="1:15" ht="63" customHeight="1" x14ac:dyDescent="0.25">
      <c r="A5" s="21">
        <v>1</v>
      </c>
      <c r="B5" s="31" t="s">
        <v>16</v>
      </c>
      <c r="C5" s="32">
        <f>SUM(D5:M5)</f>
        <v>21.580000000000002</v>
      </c>
      <c r="D5" s="24">
        <v>9.6999999999999993</v>
      </c>
      <c r="E5" s="24">
        <v>4.4400000000000004</v>
      </c>
      <c r="F5" s="24">
        <v>1.41</v>
      </c>
      <c r="G5" s="24"/>
      <c r="H5" s="24">
        <v>3.57</v>
      </c>
      <c r="I5" s="24">
        <v>0.03</v>
      </c>
      <c r="J5" s="24"/>
      <c r="K5" s="24">
        <v>1.24</v>
      </c>
      <c r="L5" s="24">
        <v>0.84</v>
      </c>
      <c r="M5" s="24">
        <v>0.35</v>
      </c>
    </row>
    <row r="6" spans="1:15" ht="23.25" customHeight="1" x14ac:dyDescent="0.25">
      <c r="A6" s="51">
        <v>2</v>
      </c>
      <c r="B6" s="49" t="s">
        <v>19</v>
      </c>
      <c r="C6" s="33">
        <f>SUM(D6:M6)</f>
        <v>10527.296441214832</v>
      </c>
      <c r="D6" s="34"/>
      <c r="E6" s="34"/>
      <c r="F6" s="34">
        <v>10527.296441214832</v>
      </c>
      <c r="G6" s="34"/>
      <c r="H6" s="34"/>
      <c r="I6" s="34"/>
      <c r="J6" s="34"/>
      <c r="K6" s="34"/>
      <c r="L6" s="34"/>
      <c r="M6" s="34"/>
    </row>
    <row r="7" spans="1:15" ht="23.25" customHeight="1" x14ac:dyDescent="0.25">
      <c r="A7" s="52"/>
      <c r="B7" s="50"/>
      <c r="C7" s="33">
        <f t="shared" ref="C7:C12" si="0">SUM(D7:M7)</f>
        <v>135084.77738028692</v>
      </c>
      <c r="D7" s="33">
        <v>37082.998798211287</v>
      </c>
      <c r="E7" s="33">
        <v>69956.209502515369</v>
      </c>
      <c r="F7" s="33">
        <v>6530.6407583379905</v>
      </c>
      <c r="G7" s="33"/>
      <c r="H7" s="33">
        <v>12736.837566163589</v>
      </c>
      <c r="I7" s="33">
        <v>107.57464160611143</v>
      </c>
      <c r="J7" s="33"/>
      <c r="K7" s="33">
        <v>4410.5603058505676</v>
      </c>
      <c r="L7" s="33">
        <v>3012.08996497112</v>
      </c>
      <c r="M7" s="33">
        <v>1247.8658426308937</v>
      </c>
    </row>
    <row r="8" spans="1:15" ht="41.25" customHeight="1" x14ac:dyDescent="0.25">
      <c r="A8" s="21">
        <v>3</v>
      </c>
      <c r="B8" s="31" t="s">
        <v>14</v>
      </c>
      <c r="C8" s="34">
        <f>SUM(D8:M8)</f>
        <v>11666666.666666666</v>
      </c>
      <c r="D8" s="33">
        <v>1822715.506049799</v>
      </c>
      <c r="E8" s="33">
        <v>8378248.8893406605</v>
      </c>
      <c r="F8" s="33">
        <v>195927.10448254636</v>
      </c>
      <c r="G8" s="33"/>
      <c r="H8" s="33">
        <v>751706.89874184679</v>
      </c>
      <c r="I8" s="33">
        <v>6348.8758339683</v>
      </c>
      <c r="J8" s="33"/>
      <c r="K8" s="33">
        <v>260303.90919270032</v>
      </c>
      <c r="L8" s="33">
        <v>177768.52335111244</v>
      </c>
      <c r="M8" s="33">
        <v>73646.959674032216</v>
      </c>
    </row>
    <row r="9" spans="1:15" ht="40.5" customHeight="1" x14ac:dyDescent="0.25">
      <c r="A9" s="21">
        <v>4</v>
      </c>
      <c r="B9" s="31" t="s">
        <v>20</v>
      </c>
      <c r="C9" s="34">
        <f>SUM(D9:M9)</f>
        <v>517.78238596368203</v>
      </c>
      <c r="D9" s="33">
        <v>258.89119298184102</v>
      </c>
      <c r="E9" s="33">
        <v>62.133886315641838</v>
      </c>
      <c r="F9" s="33">
        <v>36.244767017457747</v>
      </c>
      <c r="G9" s="33"/>
      <c r="H9" s="33">
        <v>95.02342347205493</v>
      </c>
      <c r="I9" s="33">
        <v>0.80256269824370718</v>
      </c>
      <c r="J9" s="33"/>
      <c r="K9" s="33">
        <v>32.905070627991989</v>
      </c>
      <c r="L9" s="33">
        <v>22.471755550823804</v>
      </c>
      <c r="M9" s="33">
        <v>9.3097272996269993</v>
      </c>
    </row>
    <row r="10" spans="1:15" ht="38.25" customHeight="1" x14ac:dyDescent="0.25">
      <c r="A10" s="21">
        <v>5</v>
      </c>
      <c r="B10" s="31" t="s">
        <v>17</v>
      </c>
      <c r="C10" s="33">
        <f>SUM(D10:M10)</f>
        <v>41.343184266254731</v>
      </c>
      <c r="D10" s="33">
        <f>(2643268.82*1.2)/241915.7</f>
        <v>13.111685533431686</v>
      </c>
      <c r="E10" s="33">
        <f>(3861421.18*1.2)/241915.7</f>
        <v>19.154215356837113</v>
      </c>
      <c r="F10" s="33">
        <f>(116378.26*1.2)/241915.7</f>
        <v>0.57728337598593216</v>
      </c>
      <c r="G10" s="33"/>
      <c r="H10" s="32">
        <v>5.03</v>
      </c>
      <c r="I10" s="32">
        <v>0.04</v>
      </c>
      <c r="J10" s="32"/>
      <c r="K10" s="32">
        <v>1.75</v>
      </c>
      <c r="L10" s="32">
        <v>1.19</v>
      </c>
      <c r="M10" s="32">
        <v>0.49</v>
      </c>
    </row>
    <row r="11" spans="1:15" ht="56.25" customHeight="1" x14ac:dyDescent="0.3">
      <c r="A11" s="21">
        <v>6</v>
      </c>
      <c r="B11" s="31" t="s">
        <v>18</v>
      </c>
      <c r="C11" s="33">
        <f t="shared" si="0"/>
        <v>599999.99686257169</v>
      </c>
      <c r="D11" s="33">
        <v>18118.5</v>
      </c>
      <c r="E11" s="33">
        <v>54846</v>
      </c>
      <c r="F11" s="34">
        <v>512544.49686257163</v>
      </c>
      <c r="G11" s="35"/>
      <c r="H11" s="36">
        <v>8578.6720000000005</v>
      </c>
      <c r="I11" s="36">
        <v>72.454999999999998</v>
      </c>
      <c r="J11" s="36"/>
      <c r="K11" s="36">
        <v>2970.6549999999997</v>
      </c>
      <c r="L11" s="36">
        <v>2028.7400000000002</v>
      </c>
      <c r="M11" s="36">
        <v>840.47799999999916</v>
      </c>
    </row>
    <row r="12" spans="1:15" ht="39.75" customHeight="1" x14ac:dyDescent="0.25">
      <c r="A12" s="21">
        <v>7</v>
      </c>
      <c r="B12" s="31" t="s">
        <v>21</v>
      </c>
      <c r="C12" s="33">
        <f t="shared" si="0"/>
        <v>28.320458746118764</v>
      </c>
      <c r="D12" s="33">
        <v>8.2407083654741022</v>
      </c>
      <c r="E12" s="33">
        <v>13.142681255006966</v>
      </c>
      <c r="F12" s="33">
        <v>1.3923509442925956</v>
      </c>
      <c r="G12" s="33"/>
      <c r="H12" s="33">
        <v>3.2824731633562996</v>
      </c>
      <c r="I12" s="33">
        <v>2.7723590906725503E-2</v>
      </c>
      <c r="J12" s="33"/>
      <c r="K12" s="33">
        <v>1.1366672271757456</v>
      </c>
      <c r="L12" s="33">
        <v>0.77626054538831413</v>
      </c>
      <c r="M12" s="33">
        <v>0.32159365451801547</v>
      </c>
    </row>
    <row r="14" spans="1:15" x14ac:dyDescent="0.25">
      <c r="C14" s="11"/>
      <c r="E14" s="11"/>
      <c r="G14" s="12"/>
      <c r="H14" s="12"/>
      <c r="K14" s="12"/>
      <c r="O14" s="9"/>
    </row>
    <row r="15" spans="1:15" x14ac:dyDescent="0.25">
      <c r="C15" s="14"/>
      <c r="E15" s="8"/>
      <c r="G15" s="15"/>
      <c r="H15" s="15"/>
      <c r="O15" s="10"/>
    </row>
    <row r="16" spans="1:15" x14ac:dyDescent="0.25">
      <c r="E16" s="1"/>
    </row>
  </sheetData>
  <mergeCells count="8">
    <mergeCell ref="A6:A7"/>
    <mergeCell ref="B6:B7"/>
    <mergeCell ref="A2:M2"/>
    <mergeCell ref="A3:A4"/>
    <mergeCell ref="B3:B4"/>
    <mergeCell ref="C3:C4"/>
    <mergeCell ref="D3:F3"/>
    <mergeCell ref="G3:M3"/>
  </mergeCells>
  <pageMargins left="0.78740157480314965" right="0.39370078740157483" top="0.78740157480314965" bottom="0.78740157480314965" header="0" footer="0"/>
  <pageSetup paperSize="9" scale="5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6"/>
  <sheetViews>
    <sheetView zoomScale="70" zoomScaleNormal="70" workbookViewId="0">
      <selection activeCell="L11" sqref="L11"/>
    </sheetView>
  </sheetViews>
  <sheetFormatPr defaultRowHeight="15" x14ac:dyDescent="0.25"/>
  <cols>
    <col min="1" max="1" width="3.28515625" customWidth="1"/>
    <col min="2" max="2" width="31.85546875" customWidth="1"/>
    <col min="3" max="13" width="18.7109375" customWidth="1"/>
  </cols>
  <sheetData>
    <row r="2" spans="1:15" ht="48.75" customHeight="1" x14ac:dyDescent="0.25">
      <c r="A2" s="48" t="s">
        <v>24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5" ht="18.75" x14ac:dyDescent="0.25">
      <c r="A3" s="53" t="s">
        <v>15</v>
      </c>
      <c r="B3" s="53" t="s">
        <v>0</v>
      </c>
      <c r="C3" s="53" t="s">
        <v>1</v>
      </c>
      <c r="D3" s="53" t="s">
        <v>2</v>
      </c>
      <c r="E3" s="53"/>
      <c r="F3" s="53"/>
      <c r="G3" s="53" t="s">
        <v>3</v>
      </c>
      <c r="H3" s="53"/>
      <c r="I3" s="53"/>
      <c r="J3" s="53"/>
      <c r="K3" s="53"/>
      <c r="L3" s="53"/>
      <c r="M3" s="53"/>
    </row>
    <row r="4" spans="1:15" ht="255.75" customHeight="1" x14ac:dyDescent="0.25">
      <c r="A4" s="53"/>
      <c r="B4" s="53"/>
      <c r="C4" s="53"/>
      <c r="D4" s="30" t="s">
        <v>4</v>
      </c>
      <c r="E4" s="30" t="s">
        <v>5</v>
      </c>
      <c r="F4" s="30" t="s">
        <v>6</v>
      </c>
      <c r="G4" s="30" t="s">
        <v>7</v>
      </c>
      <c r="H4" s="30" t="s">
        <v>8</v>
      </c>
      <c r="I4" s="30" t="s">
        <v>9</v>
      </c>
      <c r="J4" s="30" t="s">
        <v>10</v>
      </c>
      <c r="K4" s="30" t="s">
        <v>11</v>
      </c>
      <c r="L4" s="30" t="s">
        <v>12</v>
      </c>
      <c r="M4" s="30" t="s">
        <v>13</v>
      </c>
    </row>
    <row r="5" spans="1:15" ht="56.25" x14ac:dyDescent="0.25">
      <c r="A5" s="21">
        <v>1</v>
      </c>
      <c r="B5" s="22" t="s">
        <v>16</v>
      </c>
      <c r="C5" s="23">
        <f>SUM(D5:M5)</f>
        <v>21.580000000000002</v>
      </c>
      <c r="D5" s="24">
        <v>9.6999999999999993</v>
      </c>
      <c r="E5" s="24">
        <v>4.4400000000000004</v>
      </c>
      <c r="F5" s="24">
        <v>1.41</v>
      </c>
      <c r="G5" s="24"/>
      <c r="H5" s="24">
        <v>3.57</v>
      </c>
      <c r="I5" s="24">
        <v>0.03</v>
      </c>
      <c r="J5" s="24"/>
      <c r="K5" s="24">
        <v>1.24</v>
      </c>
      <c r="L5" s="24">
        <v>0.84</v>
      </c>
      <c r="M5" s="24">
        <v>0.35</v>
      </c>
    </row>
    <row r="6" spans="1:15" ht="24" customHeight="1" x14ac:dyDescent="0.25">
      <c r="A6" s="51">
        <v>2</v>
      </c>
      <c r="B6" s="49" t="s">
        <v>19</v>
      </c>
      <c r="C6" s="25">
        <f t="shared" ref="C6:C12" si="0">SUM(D6:M6)</f>
        <v>10527.296441214799</v>
      </c>
      <c r="D6" s="26"/>
      <c r="E6" s="26"/>
      <c r="F6" s="26">
        <v>10527.296441214799</v>
      </c>
      <c r="G6" s="26"/>
      <c r="H6" s="26"/>
      <c r="I6" s="26"/>
      <c r="J6" s="26"/>
      <c r="K6" s="26"/>
      <c r="L6" s="26"/>
      <c r="M6" s="26"/>
    </row>
    <row r="7" spans="1:15" ht="24" customHeight="1" x14ac:dyDescent="0.25">
      <c r="A7" s="52"/>
      <c r="B7" s="50"/>
      <c r="C7" s="25">
        <f>SUM(D7:M7)</f>
        <v>135084.77738028692</v>
      </c>
      <c r="D7" s="25">
        <v>37082.998798211287</v>
      </c>
      <c r="E7" s="25">
        <v>69956.209502515369</v>
      </c>
      <c r="F7" s="25">
        <v>6530.6407583379905</v>
      </c>
      <c r="G7" s="25"/>
      <c r="H7" s="25">
        <v>12736.837566163589</v>
      </c>
      <c r="I7" s="25">
        <v>107.57464160611143</v>
      </c>
      <c r="J7" s="25"/>
      <c r="K7" s="25">
        <v>4410.5603058505676</v>
      </c>
      <c r="L7" s="25">
        <v>3012.08996497112</v>
      </c>
      <c r="M7" s="25">
        <v>1247.8658426308937</v>
      </c>
    </row>
    <row r="8" spans="1:15" ht="36" customHeight="1" x14ac:dyDescent="0.25">
      <c r="A8" s="21">
        <v>3</v>
      </c>
      <c r="B8" s="22" t="s">
        <v>14</v>
      </c>
      <c r="C8" s="23">
        <f>SUM(D8:M8)</f>
        <v>10714285.714285713</v>
      </c>
      <c r="D8" s="23">
        <v>1673922.4035151214</v>
      </c>
      <c r="E8" s="23">
        <v>7694310.2044965252</v>
      </c>
      <c r="F8" s="23">
        <v>179933.05513703238</v>
      </c>
      <c r="G8" s="23"/>
      <c r="H8" s="27">
        <v>690343.07027312461</v>
      </c>
      <c r="I8" s="27">
        <v>5830.6002556851745</v>
      </c>
      <c r="J8" s="27"/>
      <c r="K8" s="27">
        <v>239054.61048309211</v>
      </c>
      <c r="L8" s="27">
        <v>163256.80715918489</v>
      </c>
      <c r="M8" s="27">
        <v>67634.962965947969</v>
      </c>
    </row>
    <row r="9" spans="1:15" ht="38.25" customHeight="1" x14ac:dyDescent="0.25">
      <c r="A9" s="21">
        <v>4</v>
      </c>
      <c r="B9" s="22" t="s">
        <v>20</v>
      </c>
      <c r="C9" s="23">
        <f>SUM(D9:M9)</f>
        <v>402.34174408930301</v>
      </c>
      <c r="D9" s="23">
        <v>201.17087204465153</v>
      </c>
      <c r="E9" s="23">
        <v>48.281009290716369</v>
      </c>
      <c r="F9" s="23">
        <v>28.163922086251215</v>
      </c>
      <c r="G9" s="23"/>
      <c r="H9" s="27">
        <v>73.837756875268894</v>
      </c>
      <c r="I9" s="27">
        <v>0.62362970333841983</v>
      </c>
      <c r="J9" s="27"/>
      <c r="K9" s="27">
        <v>25.568817836875208</v>
      </c>
      <c r="L9" s="27">
        <v>17.461631693475756</v>
      </c>
      <c r="M9" s="27">
        <v>7.2341045587256758</v>
      </c>
    </row>
    <row r="10" spans="1:15" ht="45" customHeight="1" x14ac:dyDescent="0.25">
      <c r="A10" s="21">
        <v>5</v>
      </c>
      <c r="B10" s="22" t="s">
        <v>17</v>
      </c>
      <c r="C10" s="25">
        <f>SUM(D10:M10)</f>
        <v>41.343184266254731</v>
      </c>
      <c r="D10" s="25">
        <f>(2643268.82*1.2)/241915.7</f>
        <v>13.111685533431686</v>
      </c>
      <c r="E10" s="25">
        <f>(3861421.18*1.2)/241915.7</f>
        <v>19.154215356837113</v>
      </c>
      <c r="F10" s="25">
        <f>(116378.26*1.2)/241915.7</f>
        <v>0.57728337598593216</v>
      </c>
      <c r="G10" s="25"/>
      <c r="H10" s="23">
        <v>5.03</v>
      </c>
      <c r="I10" s="23">
        <v>0.04</v>
      </c>
      <c r="J10" s="23"/>
      <c r="K10" s="23">
        <v>1.75</v>
      </c>
      <c r="L10" s="23">
        <v>1.19</v>
      </c>
      <c r="M10" s="23">
        <v>0.49</v>
      </c>
    </row>
    <row r="11" spans="1:15" ht="61.5" customHeight="1" x14ac:dyDescent="0.25">
      <c r="A11" s="21">
        <v>6</v>
      </c>
      <c r="B11" s="22" t="s">
        <v>18</v>
      </c>
      <c r="C11" s="25">
        <f t="shared" si="0"/>
        <v>599999.99686257169</v>
      </c>
      <c r="D11" s="25">
        <v>18118.5</v>
      </c>
      <c r="E11" s="25">
        <v>54846</v>
      </c>
      <c r="F11" s="26">
        <v>512544.49686257163</v>
      </c>
      <c r="G11" s="28"/>
      <c r="H11" s="29">
        <v>8578.6720000000005</v>
      </c>
      <c r="I11" s="29">
        <v>72.454999999999998</v>
      </c>
      <c r="J11" s="29"/>
      <c r="K11" s="29">
        <v>2970.6549999999997</v>
      </c>
      <c r="L11" s="29">
        <v>2028.7400000000002</v>
      </c>
      <c r="M11" s="29">
        <v>840.47799999999916</v>
      </c>
    </row>
    <row r="12" spans="1:15" ht="50.25" customHeight="1" x14ac:dyDescent="0.25">
      <c r="A12" s="21">
        <v>7</v>
      </c>
      <c r="B12" s="22" t="s">
        <v>21</v>
      </c>
      <c r="C12" s="25">
        <f t="shared" si="0"/>
        <v>28.320458746118764</v>
      </c>
      <c r="D12" s="25">
        <v>8.2407083654741022</v>
      </c>
      <c r="E12" s="25">
        <v>13.142681255006966</v>
      </c>
      <c r="F12" s="25">
        <v>1.3923509442925956</v>
      </c>
      <c r="G12" s="25"/>
      <c r="H12" s="25">
        <v>3.2824731633562996</v>
      </c>
      <c r="I12" s="25">
        <v>2.7723590906725503E-2</v>
      </c>
      <c r="J12" s="25"/>
      <c r="K12" s="25">
        <v>1.1366672271757456</v>
      </c>
      <c r="L12" s="25">
        <v>0.77626054538831413</v>
      </c>
      <c r="M12" s="25">
        <v>0.32159365451801547</v>
      </c>
    </row>
    <row r="14" spans="1:15" x14ac:dyDescent="0.25">
      <c r="D14" s="13"/>
      <c r="F14" s="13"/>
      <c r="H14" s="13"/>
      <c r="I14" s="13"/>
    </row>
    <row r="15" spans="1:15" x14ac:dyDescent="0.25">
      <c r="C15" s="1"/>
      <c r="E15" s="1"/>
      <c r="G15" s="1"/>
      <c r="H15" s="1"/>
      <c r="O15" s="13"/>
    </row>
    <row r="16" spans="1:15" x14ac:dyDescent="0.25">
      <c r="E16" s="1"/>
    </row>
  </sheetData>
  <mergeCells count="8">
    <mergeCell ref="A6:A7"/>
    <mergeCell ref="B6:B7"/>
    <mergeCell ref="A2:M2"/>
    <mergeCell ref="A3:A4"/>
    <mergeCell ref="B3:B4"/>
    <mergeCell ref="C3:C4"/>
    <mergeCell ref="D3:F3"/>
    <mergeCell ref="G3:M3"/>
  </mergeCells>
  <pageMargins left="0.7" right="0.7" top="0.75" bottom="0.75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2020</vt:lpstr>
      <vt:lpstr>2021</vt:lpstr>
      <vt:lpstr>2022</vt:lpstr>
      <vt:lpstr>'2022'!Область_печати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2020-10-02T12:12:15Z</dcterms:modified>
</cp:coreProperties>
</file>