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440" windowHeight="9780"/>
  </bookViews>
  <sheets>
    <sheet name="таблица 3 ДОП 2020" sheetId="1" r:id="rId1"/>
    <sheet name="таблица 3 ДОП 2021" sheetId="8" r:id="rId2"/>
    <sheet name="таблица 3 ДОП 2022" sheetId="9" r:id="rId3"/>
    <sheet name="Лист2" sheetId="2" r:id="rId4"/>
    <sheet name="Лист3" sheetId="3" r:id="rId5"/>
  </sheets>
  <definedNames>
    <definedName name="sub_11000" localSheetId="0">'таблица 3 ДОП 2020'!#REF!</definedName>
    <definedName name="sub_11000" localSheetId="1">'таблица 3 ДОП 2021'!$A$1</definedName>
    <definedName name="sub_11000" localSheetId="2">'таблица 3 ДОП 2022'!$A$1</definedName>
    <definedName name="_xlnm.Print_Area" localSheetId="0">'таблица 3 ДОП 2020'!$A$1:$Q$14</definedName>
    <definedName name="_xlnm.Print_Area" localSheetId="1">'таблица 3 ДОП 2021'!$A$1:$O$22</definedName>
    <definedName name="_xlnm.Print_Area" localSheetId="2">'таблица 3 ДОП 2022'!$A$1:$O$22</definedName>
  </definedNames>
  <calcPr calcId="145621"/>
</workbook>
</file>

<file path=xl/calcChain.xml><?xml version="1.0" encoding="utf-8"?>
<calcChain xmlns="http://schemas.openxmlformats.org/spreadsheetml/2006/main">
  <c r="E14" i="1" l="1"/>
  <c r="J13" i="1"/>
  <c r="J11" i="1"/>
  <c r="J10" i="1"/>
  <c r="J8" i="1"/>
  <c r="J9" i="1"/>
  <c r="J7" i="1"/>
  <c r="Q7" i="1" s="1"/>
  <c r="F7" i="1" s="1"/>
  <c r="O22" i="9" l="1"/>
  <c r="N22" i="9"/>
  <c r="M22" i="9"/>
  <c r="L22" i="9"/>
  <c r="K22" i="9"/>
  <c r="J22" i="9"/>
  <c r="I22" i="9"/>
  <c r="H22" i="9"/>
  <c r="G22" i="9"/>
  <c r="F22" i="9"/>
  <c r="E21" i="9"/>
  <c r="E20" i="9"/>
  <c r="E19" i="9"/>
  <c r="E18" i="9"/>
  <c r="E17" i="9"/>
  <c r="E16" i="9"/>
  <c r="E15" i="9"/>
  <c r="E22" i="9" l="1"/>
  <c r="O22" i="8" l="1"/>
  <c r="N22" i="8"/>
  <c r="M22" i="8"/>
  <c r="L22" i="8"/>
  <c r="K22" i="8"/>
  <c r="J22" i="8"/>
  <c r="I22" i="8"/>
  <c r="H22" i="8"/>
  <c r="G22" i="8"/>
  <c r="F22" i="8"/>
  <c r="E21" i="8"/>
  <c r="E20" i="8"/>
  <c r="E19" i="8"/>
  <c r="E18" i="8"/>
  <c r="E17" i="8"/>
  <c r="E16" i="8"/>
  <c r="E15" i="8"/>
  <c r="Q8" i="1"/>
  <c r="F8" i="1" s="1"/>
  <c r="Q9" i="1"/>
  <c r="F9" i="1" s="1"/>
  <c r="Q10" i="1"/>
  <c r="F10" i="1" s="1"/>
  <c r="Q11" i="1"/>
  <c r="F11" i="1" s="1"/>
  <c r="Q12" i="1"/>
  <c r="F12" i="1" s="1"/>
  <c r="Q13" i="1"/>
  <c r="F13" i="1" s="1"/>
  <c r="P14" i="1"/>
  <c r="E22" i="8" l="1"/>
  <c r="G14" i="1"/>
  <c r="H14" i="1"/>
  <c r="I14" i="1"/>
  <c r="J14" i="1"/>
  <c r="K14" i="1"/>
  <c r="L14" i="1"/>
  <c r="M14" i="1"/>
  <c r="N14" i="1"/>
  <c r="O14" i="1"/>
  <c r="Q14" i="1"/>
</calcChain>
</file>

<file path=xl/sharedStrings.xml><?xml version="1.0" encoding="utf-8"?>
<sst xmlns="http://schemas.openxmlformats.org/spreadsheetml/2006/main" count="95" uniqueCount="53">
  <si>
    <t>N</t>
  </si>
  <si>
    <t>п/п</t>
  </si>
  <si>
    <t>затраты на оплату труда и начислений на выплаты по оплате труда административно-управленческого, обслуживающего и прочего персонала, руб.</t>
  </si>
  <si>
    <t>затраты на эксплуатацию (использование) недвижимого имущества (с разбивкой по видам затрат), руб.</t>
  </si>
  <si>
    <t>затраты на эксплуатацию (использование) особо ценного движимого имущества (с разбивкой по видам затрат), руб.</t>
  </si>
  <si>
    <t>Наименование учреждения</t>
  </si>
  <si>
    <t>Всего:</t>
  </si>
  <si>
    <t>Таблица 3</t>
  </si>
  <si>
    <t>Реализация дополнительных общеобразовательных программ</t>
  </si>
  <si>
    <t>Муниципальное учреждение дополнительного образования Быковский Центр развития творчества детей и юношества</t>
  </si>
  <si>
    <t>Муниципальное учреждение дополнительного образования "Детско-юношеская спортивная школа"</t>
  </si>
  <si>
    <t>Муниципальное учреждение дополнительного образования "Детско-юношеская спортивная школа №1"</t>
  </si>
  <si>
    <t>Муниципальное учреждение дополнительного образования Раменский Центр развития творчества детей и юношества</t>
  </si>
  <si>
    <t>Муниципальное учреждение дополнительного образования Хоровая школа "Юность России"</t>
  </si>
  <si>
    <t>Муниципальное учреждение дополнительного образования Центр внешкольной работы</t>
  </si>
  <si>
    <t>Муниципальное учреждение дополнительного образования Удельнинский центр внешкольной работы</t>
  </si>
  <si>
    <t>Приложение 2</t>
  </si>
  <si>
    <t>Приложение 3</t>
  </si>
  <si>
    <t>к Постановлению Администрации Раменского городского округа</t>
  </si>
  <si>
    <t>от_________№_________</t>
  </si>
  <si>
    <t>норматив затрат, непосредственно связанный с оказанием муниципальной услуги</t>
  </si>
  <si>
    <t>норматив затрат на общехозяйственные нужды</t>
  </si>
  <si>
    <t>Величина норматива затрат на работу</t>
  </si>
  <si>
    <t>затраты на приобретение материальных запасов, потребляемых в процессе оказания муниципальной работы (с разбивкой по видам затрат), руб.</t>
  </si>
  <si>
    <t>иные затраты, непосредственно связанные с оказанием муниципальной работы, руб.</t>
  </si>
  <si>
    <t>затраты на коммунальные работы (с разбивкой по видам затрат), руб.</t>
  </si>
  <si>
    <t>затраты на приобретение работ связи, руб.</t>
  </si>
  <si>
    <t>затраты на приобретение транспортных работ, руб.</t>
  </si>
  <si>
    <t>прочие затраты, влияющие на стоимость оказания муниципальной работы (с разбивкой по видам затрат), руб.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</si>
  <si>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работы, руб.</t>
  </si>
  <si>
    <t>затраты на приобретение работы связи, руб.</t>
  </si>
  <si>
    <t xml:space="preserve">Величина  норматива затрат </t>
  </si>
  <si>
    <t xml:space="preserve"> норматив затрат, непосредственно связанный с оказанием муниципальной </t>
  </si>
  <si>
    <t xml:space="preserve"> нормативов затрат на работу на 2021 год</t>
  </si>
  <si>
    <t>Наименование работы</t>
  </si>
  <si>
    <t xml:space="preserve"> нормативов затрат на работу на 2022 год</t>
  </si>
  <si>
    <t>Объем</t>
  </si>
  <si>
    <t>Расчет</t>
  </si>
  <si>
    <t>базовых нормативов затрат на услугу на 2020 год</t>
  </si>
  <si>
    <t>Наименование услуги</t>
  </si>
  <si>
    <t>Объем муниципальной услуги, ед.</t>
  </si>
  <si>
    <t>Норматив (на ед.услуги), руб.</t>
  </si>
  <si>
    <t>Базовый норматив затрат, непосредственно связанный с оказанием муниципальной услуги</t>
  </si>
  <si>
    <t>Базовый норматив затрат на общехозяйственные нужды</t>
  </si>
  <si>
    <t>Сумма финансового обеспечения выполнения муниципального задания, руб.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</si>
  <si>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услуги, руб.</t>
  </si>
  <si>
    <t>затраты на приобретение материальных запасов, потребляемых в процессе оказания муниципальной услуги (с разбивкой по видам затрат), руб.</t>
  </si>
  <si>
    <t>иные затраты, непосредственно связанные с оказанием муниципальной услуги, руб.</t>
  </si>
  <si>
    <t>затраты на коммунальные услуги (с разбивкой по видам затрат), руб.</t>
  </si>
  <si>
    <t>затраты на приобретение услуг связи, руб.</t>
  </si>
  <si>
    <t>затраты на приобретение транспортных услуг, руб.</t>
  </si>
  <si>
    <t>прочие затраты, влияющие на стоимость оказания муниципальной услуги (с разбивкой по видам затрат), руб.</t>
  </si>
  <si>
    <t>Таблица3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</si>
</sst>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4"/>
      <color rgb="FF2628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7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7" xfId="1" applyNumberFormat="1" applyFont="1" applyFill="1" applyBorder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>
      <alignment horizontal="justify"/>
    </xf>
    <xf numFmtId="0" fontId="5" fillId="0" borderId="0" xfId="0" applyFont="1" applyFill="1"/>
    <xf numFmtId="4" fontId="6" fillId="0" borderId="0" xfId="0" applyNumberFormat="1" applyFont="1" applyFill="1"/>
    <xf numFmtId="49" fontId="8" fillId="0" borderId="7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7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top" wrapText="1"/>
    </xf>
    <xf numFmtId="4" fontId="9" fillId="0" borderId="0" xfId="0" applyNumberFormat="1" applyFont="1" applyFill="1"/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right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zoomScale="85" zoomScaleNormal="85" workbookViewId="0">
      <selection sqref="A1:XFD3"/>
    </sheetView>
  </sheetViews>
  <sheetFormatPr defaultRowHeight="15" x14ac:dyDescent="0.25"/>
  <cols>
    <col min="1" max="1" width="3.85546875" style="5" customWidth="1"/>
    <col min="2" max="2" width="11.140625" style="5" customWidth="1"/>
    <col min="3" max="3" width="4.85546875" style="5" customWidth="1"/>
    <col min="4" max="4" width="24.140625" style="5" customWidth="1"/>
    <col min="5" max="5" width="8.28515625" style="5" customWidth="1"/>
    <col min="6" max="6" width="11.140625" style="5" customWidth="1"/>
    <col min="7" max="7" width="14" style="7" customWidth="1"/>
    <col min="8" max="8" width="13.85546875" style="5" customWidth="1"/>
    <col min="9" max="9" width="12.140625" style="5" customWidth="1"/>
    <col min="10" max="13" width="13.85546875" style="5" customWidth="1"/>
    <col min="14" max="14" width="11.7109375" style="5" customWidth="1"/>
    <col min="15" max="15" width="11.42578125" style="5" customWidth="1"/>
    <col min="16" max="16" width="13.85546875" style="5" customWidth="1"/>
    <col min="17" max="17" width="14.28515625" style="7" customWidth="1"/>
    <col min="18" max="18" width="14.28515625" style="5" customWidth="1"/>
    <col min="19" max="19" width="9.140625" style="5"/>
    <col min="20" max="20" width="10" style="5" bestFit="1" customWidth="1"/>
    <col min="21" max="16384" width="9.140625" style="5"/>
  </cols>
  <sheetData>
    <row r="1" spans="1:20" ht="18.75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0" ht="15.75" x14ac:dyDescent="0.25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20" ht="15.75" x14ac:dyDescent="0.25">
      <c r="A3" s="28" t="s">
        <v>38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20" ht="16.5" thickBot="1" x14ac:dyDescent="0.3">
      <c r="A4" s="6"/>
      <c r="P4" s="29" t="s">
        <v>52</v>
      </c>
      <c r="Q4" s="29"/>
    </row>
    <row r="5" spans="1:20" ht="31.5" customHeight="1" thickBot="1" x14ac:dyDescent="0.3">
      <c r="A5" s="18" t="s">
        <v>0</v>
      </c>
      <c r="B5" s="30" t="s">
        <v>39</v>
      </c>
      <c r="C5" s="32" t="s">
        <v>5</v>
      </c>
      <c r="D5" s="33"/>
      <c r="E5" s="32" t="s">
        <v>40</v>
      </c>
      <c r="F5" s="36" t="s">
        <v>41</v>
      </c>
      <c r="G5" s="38" t="s">
        <v>42</v>
      </c>
      <c r="H5" s="38"/>
      <c r="I5" s="39"/>
      <c r="J5" s="40" t="s">
        <v>43</v>
      </c>
      <c r="K5" s="38"/>
      <c r="L5" s="38"/>
      <c r="M5" s="38"/>
      <c r="N5" s="38"/>
      <c r="O5" s="38"/>
      <c r="P5" s="39"/>
      <c r="Q5" s="41" t="s">
        <v>44</v>
      </c>
    </row>
    <row r="6" spans="1:20" ht="158.25" customHeight="1" thickBot="1" x14ac:dyDescent="0.3">
      <c r="A6" s="20" t="s">
        <v>1</v>
      </c>
      <c r="B6" s="31"/>
      <c r="C6" s="34"/>
      <c r="D6" s="35"/>
      <c r="E6" s="34"/>
      <c r="F6" s="37"/>
      <c r="G6" s="21" t="s">
        <v>45</v>
      </c>
      <c r="H6" s="21" t="s">
        <v>46</v>
      </c>
      <c r="I6" s="21" t="s">
        <v>47</v>
      </c>
      <c r="J6" s="21" t="s">
        <v>48</v>
      </c>
      <c r="K6" s="21" t="s">
        <v>2</v>
      </c>
      <c r="L6" s="21" t="s">
        <v>49</v>
      </c>
      <c r="M6" s="21" t="s">
        <v>50</v>
      </c>
      <c r="N6" s="21" t="s">
        <v>3</v>
      </c>
      <c r="O6" s="21" t="s">
        <v>4</v>
      </c>
      <c r="P6" s="21" t="s">
        <v>51</v>
      </c>
      <c r="Q6" s="42"/>
    </row>
    <row r="7" spans="1:20" ht="57" customHeight="1" x14ac:dyDescent="0.25">
      <c r="A7" s="26">
        <v>1</v>
      </c>
      <c r="B7" s="25" t="s">
        <v>8</v>
      </c>
      <c r="C7" s="1">
        <v>1</v>
      </c>
      <c r="D7" s="9" t="s">
        <v>9</v>
      </c>
      <c r="E7" s="23">
        <v>1605</v>
      </c>
      <c r="F7" s="3">
        <f>Q7/E7</f>
        <v>15388.805607476635</v>
      </c>
      <c r="G7" s="4">
        <v>0</v>
      </c>
      <c r="H7" s="4">
        <v>0</v>
      </c>
      <c r="I7" s="4">
        <v>0</v>
      </c>
      <c r="J7" s="3">
        <f>630580-43311</f>
        <v>587269</v>
      </c>
      <c r="K7" s="3">
        <v>23535490</v>
      </c>
      <c r="L7" s="3">
        <v>19000</v>
      </c>
      <c r="M7" s="3">
        <v>0</v>
      </c>
      <c r="N7" s="3">
        <v>0</v>
      </c>
      <c r="O7" s="3">
        <v>0</v>
      </c>
      <c r="P7" s="2">
        <v>557274</v>
      </c>
      <c r="Q7" s="3">
        <f t="shared" ref="Q7:Q13" si="0">SUM(G7:P7)</f>
        <v>24699033</v>
      </c>
      <c r="R7" s="8"/>
      <c r="S7" s="8"/>
      <c r="T7" s="8"/>
    </row>
    <row r="8" spans="1:20" ht="54" customHeight="1" x14ac:dyDescent="0.25">
      <c r="A8" s="26"/>
      <c r="B8" s="25"/>
      <c r="C8" s="1">
        <v>2</v>
      </c>
      <c r="D8" s="9" t="s">
        <v>10</v>
      </c>
      <c r="E8" s="23">
        <v>1508</v>
      </c>
      <c r="F8" s="3">
        <f t="shared" ref="F8:F13" si="1">Q8/E8</f>
        <v>20747.442307692309</v>
      </c>
      <c r="G8" s="4">
        <v>0</v>
      </c>
      <c r="H8" s="4">
        <v>0</v>
      </c>
      <c r="I8" s="4">
        <v>0</v>
      </c>
      <c r="J8" s="3">
        <f>382800-54656</f>
        <v>328144</v>
      </c>
      <c r="K8" s="3">
        <v>26583224</v>
      </c>
      <c r="L8" s="3">
        <v>13700</v>
      </c>
      <c r="M8" s="3">
        <v>1500000</v>
      </c>
      <c r="N8" s="3">
        <v>0</v>
      </c>
      <c r="O8" s="3">
        <v>0</v>
      </c>
      <c r="P8" s="2">
        <v>2862075</v>
      </c>
      <c r="Q8" s="3">
        <f t="shared" si="0"/>
        <v>31287143</v>
      </c>
      <c r="R8" s="8"/>
      <c r="S8" s="8"/>
      <c r="T8" s="8"/>
    </row>
    <row r="9" spans="1:20" ht="54" customHeight="1" x14ac:dyDescent="0.25">
      <c r="A9" s="26"/>
      <c r="B9" s="25"/>
      <c r="C9" s="1">
        <v>3</v>
      </c>
      <c r="D9" s="9" t="s">
        <v>11</v>
      </c>
      <c r="E9" s="23">
        <v>982</v>
      </c>
      <c r="F9" s="3">
        <f t="shared" si="1"/>
        <v>34463.971486761708</v>
      </c>
      <c r="G9" s="4">
        <v>0</v>
      </c>
      <c r="H9" s="4">
        <v>0</v>
      </c>
      <c r="I9" s="4">
        <v>0</v>
      </c>
      <c r="J9" s="3">
        <f>753730-44346</f>
        <v>709384</v>
      </c>
      <c r="K9" s="3">
        <v>25813295</v>
      </c>
      <c r="L9" s="3">
        <v>13000</v>
      </c>
      <c r="M9" s="3">
        <v>1300000</v>
      </c>
      <c r="N9" s="3">
        <v>0</v>
      </c>
      <c r="O9" s="3">
        <v>0</v>
      </c>
      <c r="P9" s="2">
        <v>6007941</v>
      </c>
      <c r="Q9" s="3">
        <f t="shared" si="0"/>
        <v>33843620</v>
      </c>
      <c r="R9" s="8"/>
      <c r="S9" s="8"/>
      <c r="T9" s="8"/>
    </row>
    <row r="10" spans="1:20" ht="54" customHeight="1" x14ac:dyDescent="0.25">
      <c r="A10" s="26"/>
      <c r="B10" s="25"/>
      <c r="C10" s="1">
        <v>4</v>
      </c>
      <c r="D10" s="9" t="s">
        <v>12</v>
      </c>
      <c r="E10" s="23">
        <v>2450</v>
      </c>
      <c r="F10" s="3">
        <f t="shared" si="1"/>
        <v>14887.710302040819</v>
      </c>
      <c r="G10" s="4">
        <v>0</v>
      </c>
      <c r="H10" s="4">
        <v>0</v>
      </c>
      <c r="I10" s="4">
        <v>0</v>
      </c>
      <c r="J10" s="3">
        <f>797200-92302</f>
        <v>704898</v>
      </c>
      <c r="K10" s="3">
        <v>35132178.240000002</v>
      </c>
      <c r="L10" s="3">
        <v>20000</v>
      </c>
      <c r="M10" s="3">
        <v>0</v>
      </c>
      <c r="N10" s="3">
        <v>0</v>
      </c>
      <c r="O10" s="3">
        <v>0</v>
      </c>
      <c r="P10" s="2">
        <v>617814.00000000745</v>
      </c>
      <c r="Q10" s="3">
        <f t="shared" si="0"/>
        <v>36474890.24000001</v>
      </c>
      <c r="R10" s="8"/>
      <c r="S10" s="8"/>
      <c r="T10" s="8"/>
    </row>
    <row r="11" spans="1:20" ht="37.5" customHeight="1" x14ac:dyDescent="0.25">
      <c r="A11" s="26"/>
      <c r="B11" s="25"/>
      <c r="C11" s="1">
        <v>5</v>
      </c>
      <c r="D11" s="9" t="s">
        <v>13</v>
      </c>
      <c r="E11" s="23">
        <v>781</v>
      </c>
      <c r="F11" s="3">
        <f t="shared" si="1"/>
        <v>29384.284250960307</v>
      </c>
      <c r="G11" s="4">
        <v>0</v>
      </c>
      <c r="H11" s="4">
        <v>0</v>
      </c>
      <c r="I11" s="4">
        <v>0</v>
      </c>
      <c r="J11" s="3">
        <f>771900-227531</f>
        <v>544369</v>
      </c>
      <c r="K11" s="3">
        <v>21763859</v>
      </c>
      <c r="L11" s="3">
        <v>11500</v>
      </c>
      <c r="M11" s="3">
        <v>0</v>
      </c>
      <c r="N11" s="3">
        <v>0</v>
      </c>
      <c r="O11" s="3">
        <v>0</v>
      </c>
      <c r="P11" s="2">
        <v>629398</v>
      </c>
      <c r="Q11" s="3">
        <f t="shared" si="0"/>
        <v>22949126</v>
      </c>
      <c r="R11" s="8"/>
      <c r="S11" s="8"/>
      <c r="T11" s="8"/>
    </row>
    <row r="12" spans="1:20" ht="39.75" customHeight="1" x14ac:dyDescent="0.25">
      <c r="A12" s="26"/>
      <c r="B12" s="25"/>
      <c r="C12" s="1">
        <v>6</v>
      </c>
      <c r="D12" s="9" t="s">
        <v>14</v>
      </c>
      <c r="E12" s="23">
        <v>1465</v>
      </c>
      <c r="F12" s="3">
        <f t="shared" si="1"/>
        <v>17721.732423208192</v>
      </c>
      <c r="G12" s="4">
        <v>0</v>
      </c>
      <c r="H12" s="4">
        <v>0</v>
      </c>
      <c r="I12" s="4">
        <v>0</v>
      </c>
      <c r="J12" s="3">
        <v>875400</v>
      </c>
      <c r="K12" s="3">
        <v>24488318</v>
      </c>
      <c r="L12" s="3">
        <v>16000</v>
      </c>
      <c r="M12" s="3">
        <v>0</v>
      </c>
      <c r="N12" s="3">
        <v>0</v>
      </c>
      <c r="O12" s="3">
        <v>0</v>
      </c>
      <c r="P12" s="2">
        <v>582620</v>
      </c>
      <c r="Q12" s="3">
        <f t="shared" si="0"/>
        <v>25962338</v>
      </c>
      <c r="R12" s="8"/>
      <c r="S12" s="8"/>
      <c r="T12" s="8"/>
    </row>
    <row r="13" spans="1:20" ht="51.75" customHeight="1" x14ac:dyDescent="0.25">
      <c r="A13" s="26"/>
      <c r="B13" s="25"/>
      <c r="C13" s="1">
        <v>7</v>
      </c>
      <c r="D13" s="9" t="s">
        <v>15</v>
      </c>
      <c r="E13" s="23">
        <v>710</v>
      </c>
      <c r="F13" s="3">
        <f t="shared" si="1"/>
        <v>26863.498126760565</v>
      </c>
      <c r="G13" s="4">
        <v>0</v>
      </c>
      <c r="H13" s="4">
        <v>0</v>
      </c>
      <c r="I13" s="4">
        <v>0</v>
      </c>
      <c r="J13" s="3">
        <f>2953790-766191</f>
        <v>2187599</v>
      </c>
      <c r="K13" s="3">
        <v>16148979.67</v>
      </c>
      <c r="L13" s="3">
        <v>17000</v>
      </c>
      <c r="M13" s="3">
        <v>0</v>
      </c>
      <c r="N13" s="3">
        <v>0</v>
      </c>
      <c r="O13" s="3">
        <v>0</v>
      </c>
      <c r="P13" s="2">
        <v>719505</v>
      </c>
      <c r="Q13" s="3">
        <f t="shared" si="0"/>
        <v>19073083.670000002</v>
      </c>
      <c r="R13" s="8"/>
      <c r="S13" s="8"/>
      <c r="T13" s="8"/>
    </row>
    <row r="14" spans="1:20" s="15" customFormat="1" ht="26.25" customHeight="1" x14ac:dyDescent="0.2">
      <c r="A14" s="24" t="s">
        <v>6</v>
      </c>
      <c r="B14" s="24"/>
      <c r="C14" s="24"/>
      <c r="D14" s="24"/>
      <c r="E14" s="22">
        <f>SUM(E7:E13)</f>
        <v>9501</v>
      </c>
      <c r="F14" s="16"/>
      <c r="G14" s="14">
        <f t="shared" ref="G14:P14" si="2">SUM(G7:G13)</f>
        <v>0</v>
      </c>
      <c r="H14" s="14">
        <f t="shared" si="2"/>
        <v>0</v>
      </c>
      <c r="I14" s="14">
        <f t="shared" si="2"/>
        <v>0</v>
      </c>
      <c r="J14" s="14">
        <f t="shared" si="2"/>
        <v>5937063</v>
      </c>
      <c r="K14" s="14">
        <f t="shared" si="2"/>
        <v>173465343.91</v>
      </c>
      <c r="L14" s="14">
        <f t="shared" si="2"/>
        <v>110200</v>
      </c>
      <c r="M14" s="14">
        <f t="shared" si="2"/>
        <v>2800000</v>
      </c>
      <c r="N14" s="14">
        <f t="shared" si="2"/>
        <v>0</v>
      </c>
      <c r="O14" s="14">
        <f t="shared" si="2"/>
        <v>0</v>
      </c>
      <c r="P14" s="14">
        <f t="shared" si="2"/>
        <v>11976627.000000007</v>
      </c>
      <c r="Q14" s="14">
        <f>SUM(Q7:Q13)</f>
        <v>194289233.91000003</v>
      </c>
      <c r="R14" s="19"/>
    </row>
  </sheetData>
  <mergeCells count="13">
    <mergeCell ref="A14:D14"/>
    <mergeCell ref="B7:B13"/>
    <mergeCell ref="A7:A13"/>
    <mergeCell ref="A2:Q2"/>
    <mergeCell ref="A3:Q3"/>
    <mergeCell ref="P4:Q4"/>
    <mergeCell ref="B5:B6"/>
    <mergeCell ref="C5:D6"/>
    <mergeCell ref="E5:E6"/>
    <mergeCell ref="F5:F6"/>
    <mergeCell ref="G5:I5"/>
    <mergeCell ref="J5:P5"/>
    <mergeCell ref="Q5:Q6"/>
  </mergeCells>
  <pageMargins left="0.59055118110236227" right="0.39370078740157483" top="0.59055118110236227" bottom="0.59055118110236227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F1" zoomScaleNormal="100" workbookViewId="0">
      <selection activeCell="A10" sqref="A10:O10"/>
    </sheetView>
  </sheetViews>
  <sheetFormatPr defaultRowHeight="15" x14ac:dyDescent="0.25"/>
  <cols>
    <col min="1" max="1" width="3.85546875" style="5" customWidth="1"/>
    <col min="2" max="2" width="11.140625" style="5" customWidth="1"/>
    <col min="3" max="3" width="4.85546875" style="5" customWidth="1"/>
    <col min="4" max="4" width="27" style="5" customWidth="1"/>
    <col min="5" max="5" width="14.28515625" style="7" customWidth="1"/>
    <col min="6" max="6" width="14" style="7" customWidth="1"/>
    <col min="7" max="15" width="13.85546875" style="5" customWidth="1"/>
    <col min="16" max="16" width="14.28515625" style="5" customWidth="1"/>
    <col min="17" max="17" width="10.85546875" style="5" customWidth="1"/>
    <col min="18" max="18" width="13.42578125" style="5" customWidth="1"/>
    <col min="19" max="16384" width="9.140625" style="5"/>
  </cols>
  <sheetData>
    <row r="1" spans="1:18" ht="18.75" x14ac:dyDescent="0.3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8" ht="18.75" x14ac:dyDescent="0.3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8" ht="18.75" x14ac:dyDescent="0.3">
      <c r="A3" s="27" t="s">
        <v>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8" ht="18.75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8" ht="18.75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8" ht="18.75" x14ac:dyDescent="0.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8" ht="18.75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8" ht="18.75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8" ht="18.75" x14ac:dyDescent="0.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8" ht="15.75" x14ac:dyDescent="0.25">
      <c r="A10" s="28" t="s">
        <v>36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8" ht="15.75" x14ac:dyDescent="0.25">
      <c r="A11" s="28" t="s">
        <v>33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8" ht="16.5" thickBot="1" x14ac:dyDescent="0.3">
      <c r="A12" s="6"/>
      <c r="O12" s="5" t="s">
        <v>7</v>
      </c>
    </row>
    <row r="13" spans="1:18" ht="33.75" customHeight="1" thickBot="1" x14ac:dyDescent="0.3">
      <c r="A13" s="10" t="s">
        <v>0</v>
      </c>
      <c r="B13" s="30" t="s">
        <v>34</v>
      </c>
      <c r="C13" s="32" t="s">
        <v>5</v>
      </c>
      <c r="D13" s="33"/>
      <c r="E13" s="30" t="s">
        <v>31</v>
      </c>
      <c r="F13" s="40" t="s">
        <v>32</v>
      </c>
      <c r="G13" s="38"/>
      <c r="H13" s="39"/>
      <c r="I13" s="40" t="s">
        <v>21</v>
      </c>
      <c r="J13" s="38"/>
      <c r="K13" s="38"/>
      <c r="L13" s="38"/>
      <c r="M13" s="38"/>
      <c r="N13" s="38"/>
      <c r="O13" s="39"/>
    </row>
    <row r="14" spans="1:18" ht="158.25" customHeight="1" x14ac:dyDescent="0.25">
      <c r="A14" s="11" t="s">
        <v>1</v>
      </c>
      <c r="B14" s="43"/>
      <c r="C14" s="44"/>
      <c r="D14" s="45"/>
      <c r="E14" s="43"/>
      <c r="F14" s="12" t="s">
        <v>29</v>
      </c>
      <c r="G14" s="12" t="s">
        <v>23</v>
      </c>
      <c r="H14" s="12" t="s">
        <v>24</v>
      </c>
      <c r="I14" s="12" t="s">
        <v>25</v>
      </c>
      <c r="J14" s="12" t="s">
        <v>2</v>
      </c>
      <c r="K14" s="12" t="s">
        <v>30</v>
      </c>
      <c r="L14" s="12" t="s">
        <v>27</v>
      </c>
      <c r="M14" s="12" t="s">
        <v>3</v>
      </c>
      <c r="N14" s="12" t="s">
        <v>4</v>
      </c>
      <c r="O14" s="12" t="s">
        <v>28</v>
      </c>
    </row>
    <row r="15" spans="1:18" ht="57" customHeight="1" x14ac:dyDescent="0.25">
      <c r="A15" s="26">
        <v>1</v>
      </c>
      <c r="B15" s="25" t="s">
        <v>8</v>
      </c>
      <c r="C15" s="1">
        <v>1</v>
      </c>
      <c r="D15" s="9" t="s">
        <v>9</v>
      </c>
      <c r="E15" s="3">
        <f>SUM(F15:O15)</f>
        <v>24666660</v>
      </c>
      <c r="F15" s="4">
        <v>0</v>
      </c>
      <c r="G15" s="4">
        <v>0</v>
      </c>
      <c r="H15" s="4">
        <v>0</v>
      </c>
      <c r="I15" s="3">
        <v>630580</v>
      </c>
      <c r="J15" s="3">
        <v>23377810</v>
      </c>
      <c r="K15" s="3">
        <v>55000</v>
      </c>
      <c r="L15" s="3">
        <v>50000</v>
      </c>
      <c r="M15" s="3">
        <v>0</v>
      </c>
      <c r="N15" s="3">
        <v>0</v>
      </c>
      <c r="O15" s="13">
        <v>553270</v>
      </c>
      <c r="Q15" s="8"/>
      <c r="R15" s="8"/>
    </row>
    <row r="16" spans="1:18" ht="54" customHeight="1" x14ac:dyDescent="0.25">
      <c r="A16" s="26"/>
      <c r="B16" s="25"/>
      <c r="C16" s="1">
        <v>2</v>
      </c>
      <c r="D16" s="9" t="s">
        <v>10</v>
      </c>
      <c r="E16" s="3">
        <f t="shared" ref="E16:E21" si="0">SUM(F16:O16)</f>
        <v>31632780</v>
      </c>
      <c r="F16" s="4">
        <v>0</v>
      </c>
      <c r="G16" s="4">
        <v>0</v>
      </c>
      <c r="H16" s="4">
        <v>0</v>
      </c>
      <c r="I16" s="3">
        <v>382800</v>
      </c>
      <c r="J16" s="3">
        <v>26414200</v>
      </c>
      <c r="K16" s="3">
        <v>49700</v>
      </c>
      <c r="L16" s="3">
        <v>1500000</v>
      </c>
      <c r="M16" s="3">
        <v>0</v>
      </c>
      <c r="N16" s="3">
        <v>0</v>
      </c>
      <c r="O16" s="13">
        <v>3286080</v>
      </c>
      <c r="Q16" s="8"/>
      <c r="R16" s="8"/>
    </row>
    <row r="17" spans="1:18" ht="54" customHeight="1" x14ac:dyDescent="0.25">
      <c r="A17" s="26"/>
      <c r="B17" s="25"/>
      <c r="C17" s="1">
        <v>3</v>
      </c>
      <c r="D17" s="9" t="s">
        <v>11</v>
      </c>
      <c r="E17" s="3">
        <f t="shared" si="0"/>
        <v>34009250</v>
      </c>
      <c r="F17" s="4">
        <v>0</v>
      </c>
      <c r="G17" s="4">
        <v>0</v>
      </c>
      <c r="H17" s="4">
        <v>0</v>
      </c>
      <c r="I17" s="3">
        <v>753730</v>
      </c>
      <c r="J17" s="3">
        <v>25654580</v>
      </c>
      <c r="K17" s="3">
        <v>49000</v>
      </c>
      <c r="L17" s="3">
        <v>1300000</v>
      </c>
      <c r="M17" s="3">
        <v>0</v>
      </c>
      <c r="N17" s="3">
        <v>0</v>
      </c>
      <c r="O17" s="13">
        <v>6251940</v>
      </c>
      <c r="Q17" s="8"/>
      <c r="R17" s="8"/>
    </row>
    <row r="18" spans="1:18" ht="54" customHeight="1" x14ac:dyDescent="0.25">
      <c r="A18" s="26"/>
      <c r="B18" s="25"/>
      <c r="C18" s="1">
        <v>4</v>
      </c>
      <c r="D18" s="9" t="s">
        <v>12</v>
      </c>
      <c r="E18" s="3">
        <f t="shared" si="0"/>
        <v>41631790</v>
      </c>
      <c r="F18" s="4">
        <v>0</v>
      </c>
      <c r="G18" s="4">
        <v>0</v>
      </c>
      <c r="H18" s="4">
        <v>0</v>
      </c>
      <c r="I18" s="3">
        <v>797200</v>
      </c>
      <c r="J18" s="3">
        <v>40116780</v>
      </c>
      <c r="K18" s="3">
        <v>56000</v>
      </c>
      <c r="L18" s="3">
        <v>50000</v>
      </c>
      <c r="M18" s="3">
        <v>0</v>
      </c>
      <c r="N18" s="3">
        <v>0</v>
      </c>
      <c r="O18" s="13">
        <v>611810</v>
      </c>
      <c r="Q18" s="8"/>
      <c r="R18" s="8"/>
    </row>
    <row r="19" spans="1:18" ht="37.5" customHeight="1" x14ac:dyDescent="0.25">
      <c r="A19" s="26"/>
      <c r="B19" s="25"/>
      <c r="C19" s="1">
        <v>5</v>
      </c>
      <c r="D19" s="9" t="s">
        <v>13</v>
      </c>
      <c r="E19" s="3">
        <f t="shared" si="0"/>
        <v>23014760</v>
      </c>
      <c r="F19" s="4">
        <v>0</v>
      </c>
      <c r="G19" s="4">
        <v>0</v>
      </c>
      <c r="H19" s="4">
        <v>0</v>
      </c>
      <c r="I19" s="3">
        <v>771900</v>
      </c>
      <c r="J19" s="3">
        <v>21421960</v>
      </c>
      <c r="K19" s="3">
        <v>47500</v>
      </c>
      <c r="L19" s="3">
        <v>120000</v>
      </c>
      <c r="M19" s="3">
        <v>0</v>
      </c>
      <c r="N19" s="3">
        <v>0</v>
      </c>
      <c r="O19" s="13">
        <v>653400</v>
      </c>
      <c r="Q19" s="8"/>
      <c r="R19" s="8"/>
    </row>
    <row r="20" spans="1:18" ht="39.75" customHeight="1" x14ac:dyDescent="0.25">
      <c r="A20" s="26"/>
      <c r="B20" s="25"/>
      <c r="C20" s="1">
        <v>6</v>
      </c>
      <c r="D20" s="9" t="s">
        <v>14</v>
      </c>
      <c r="E20" s="3">
        <f t="shared" si="0"/>
        <v>25987970</v>
      </c>
      <c r="F20" s="4">
        <v>0</v>
      </c>
      <c r="G20" s="4">
        <v>0</v>
      </c>
      <c r="H20" s="4">
        <v>0</v>
      </c>
      <c r="I20" s="3">
        <v>875400</v>
      </c>
      <c r="J20" s="3">
        <v>24373950</v>
      </c>
      <c r="K20" s="3">
        <v>52000</v>
      </c>
      <c r="L20" s="3">
        <v>100000</v>
      </c>
      <c r="M20" s="3">
        <v>0</v>
      </c>
      <c r="N20" s="3">
        <v>0</v>
      </c>
      <c r="O20" s="13">
        <v>586620</v>
      </c>
      <c r="Q20" s="8"/>
      <c r="R20" s="8"/>
    </row>
    <row r="21" spans="1:18" ht="51.75" customHeight="1" x14ac:dyDescent="0.25">
      <c r="A21" s="26"/>
      <c r="B21" s="25"/>
      <c r="C21" s="1">
        <v>7</v>
      </c>
      <c r="D21" s="9" t="s">
        <v>15</v>
      </c>
      <c r="E21" s="3">
        <f t="shared" si="0"/>
        <v>19143200</v>
      </c>
      <c r="F21" s="4">
        <v>0</v>
      </c>
      <c r="G21" s="4">
        <v>0</v>
      </c>
      <c r="H21" s="4">
        <v>0</v>
      </c>
      <c r="I21" s="3">
        <v>3073270</v>
      </c>
      <c r="J21" s="3">
        <v>15268420</v>
      </c>
      <c r="K21" s="3">
        <v>53000</v>
      </c>
      <c r="L21" s="3">
        <v>15000</v>
      </c>
      <c r="M21" s="3">
        <v>0</v>
      </c>
      <c r="N21" s="3">
        <v>0</v>
      </c>
      <c r="O21" s="13">
        <v>733510</v>
      </c>
      <c r="Q21" s="8"/>
      <c r="R21" s="8"/>
    </row>
    <row r="22" spans="1:18" s="15" customFormat="1" ht="26.25" customHeight="1" x14ac:dyDescent="0.2">
      <c r="A22" s="24" t="s">
        <v>6</v>
      </c>
      <c r="B22" s="24"/>
      <c r="C22" s="24"/>
      <c r="D22" s="24"/>
      <c r="E22" s="14">
        <f>SUM(E15:E21)</f>
        <v>200086410</v>
      </c>
      <c r="F22" s="14">
        <f t="shared" ref="F22:O22" si="1">SUM(F15:F21)</f>
        <v>0</v>
      </c>
      <c r="G22" s="14">
        <f t="shared" si="1"/>
        <v>0</v>
      </c>
      <c r="H22" s="14">
        <f t="shared" si="1"/>
        <v>0</v>
      </c>
      <c r="I22" s="14">
        <f t="shared" si="1"/>
        <v>7284880</v>
      </c>
      <c r="J22" s="14">
        <f t="shared" si="1"/>
        <v>176627700</v>
      </c>
      <c r="K22" s="14">
        <f t="shared" si="1"/>
        <v>362200</v>
      </c>
      <c r="L22" s="14">
        <f t="shared" si="1"/>
        <v>3135000</v>
      </c>
      <c r="M22" s="14">
        <f t="shared" si="1"/>
        <v>0</v>
      </c>
      <c r="N22" s="14">
        <f t="shared" si="1"/>
        <v>0</v>
      </c>
      <c r="O22" s="14">
        <f t="shared" si="1"/>
        <v>12676630</v>
      </c>
    </row>
  </sheetData>
  <mergeCells count="19">
    <mergeCell ref="A6:O6"/>
    <mergeCell ref="A1:O1"/>
    <mergeCell ref="A2:O2"/>
    <mergeCell ref="A3:O3"/>
    <mergeCell ref="A4:O4"/>
    <mergeCell ref="A5:O5"/>
    <mergeCell ref="A15:A21"/>
    <mergeCell ref="B15:B21"/>
    <mergeCell ref="A22:D22"/>
    <mergeCell ref="A7:O7"/>
    <mergeCell ref="A8:O8"/>
    <mergeCell ref="A9:O9"/>
    <mergeCell ref="A10:O10"/>
    <mergeCell ref="A11:O11"/>
    <mergeCell ref="B13:B14"/>
    <mergeCell ref="C13:D14"/>
    <mergeCell ref="E13:E14"/>
    <mergeCell ref="F13:H13"/>
    <mergeCell ref="I13:O13"/>
  </mergeCells>
  <pageMargins left="1.1811023622047245" right="0.59055118110236227" top="0.78740157480314965" bottom="0.78740157480314965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A11" sqref="A11:O11"/>
    </sheetView>
  </sheetViews>
  <sheetFormatPr defaultRowHeight="15" x14ac:dyDescent="0.25"/>
  <cols>
    <col min="1" max="1" width="3.85546875" style="5" customWidth="1"/>
    <col min="2" max="2" width="11.140625" style="5" customWidth="1"/>
    <col min="3" max="3" width="4.85546875" style="5" customWidth="1"/>
    <col min="4" max="4" width="27" style="5" customWidth="1"/>
    <col min="5" max="5" width="14.28515625" style="7" customWidth="1"/>
    <col min="6" max="6" width="14" style="7" customWidth="1"/>
    <col min="7" max="15" width="13.85546875" style="5" customWidth="1"/>
    <col min="16" max="16" width="14.28515625" style="5" customWidth="1"/>
    <col min="17" max="17" width="10.85546875" style="5" customWidth="1"/>
    <col min="18" max="18" width="13.42578125" style="5" customWidth="1"/>
    <col min="19" max="16384" width="9.140625" style="5"/>
  </cols>
  <sheetData>
    <row r="1" spans="1:18" ht="18.75" x14ac:dyDescent="0.3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8" ht="18.75" x14ac:dyDescent="0.3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8" ht="18.75" x14ac:dyDescent="0.3">
      <c r="A3" s="27" t="s">
        <v>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8" ht="18.75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8" ht="18.75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8" ht="18.75" x14ac:dyDescent="0.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8" ht="18.75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8" ht="18.75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8" ht="18.75" x14ac:dyDescent="0.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8" ht="15.75" x14ac:dyDescent="0.25">
      <c r="A10" s="28" t="s">
        <v>36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8" ht="15.75" x14ac:dyDescent="0.25">
      <c r="A11" s="28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8" ht="16.5" thickBot="1" x14ac:dyDescent="0.3">
      <c r="A12" s="6"/>
      <c r="O12" s="5" t="s">
        <v>7</v>
      </c>
    </row>
    <row r="13" spans="1:18" ht="33.75" customHeight="1" thickBot="1" x14ac:dyDescent="0.3">
      <c r="A13" s="10" t="s">
        <v>0</v>
      </c>
      <c r="B13" s="30" t="s">
        <v>34</v>
      </c>
      <c r="C13" s="32" t="s">
        <v>5</v>
      </c>
      <c r="D13" s="33"/>
      <c r="E13" s="30" t="s">
        <v>22</v>
      </c>
      <c r="F13" s="40" t="s">
        <v>20</v>
      </c>
      <c r="G13" s="38"/>
      <c r="H13" s="39"/>
      <c r="I13" s="40" t="s">
        <v>21</v>
      </c>
      <c r="J13" s="38"/>
      <c r="K13" s="38"/>
      <c r="L13" s="38"/>
      <c r="M13" s="38"/>
      <c r="N13" s="38"/>
      <c r="O13" s="39"/>
    </row>
    <row r="14" spans="1:18" ht="158.25" customHeight="1" x14ac:dyDescent="0.25">
      <c r="A14" s="11" t="s">
        <v>1</v>
      </c>
      <c r="B14" s="43"/>
      <c r="C14" s="44"/>
      <c r="D14" s="45"/>
      <c r="E14" s="43"/>
      <c r="F14" s="12" t="s">
        <v>29</v>
      </c>
      <c r="G14" s="12" t="s">
        <v>23</v>
      </c>
      <c r="H14" s="12" t="s">
        <v>24</v>
      </c>
      <c r="I14" s="12" t="s">
        <v>25</v>
      </c>
      <c r="J14" s="12" t="s">
        <v>2</v>
      </c>
      <c r="K14" s="12" t="s">
        <v>26</v>
      </c>
      <c r="L14" s="12" t="s">
        <v>27</v>
      </c>
      <c r="M14" s="12" t="s">
        <v>3</v>
      </c>
      <c r="N14" s="12" t="s">
        <v>4</v>
      </c>
      <c r="O14" s="12" t="s">
        <v>28</v>
      </c>
    </row>
    <row r="15" spans="1:18" ht="57" customHeight="1" x14ac:dyDescent="0.25">
      <c r="A15" s="26">
        <v>1</v>
      </c>
      <c r="B15" s="25" t="s">
        <v>8</v>
      </c>
      <c r="C15" s="1">
        <v>1</v>
      </c>
      <c r="D15" s="9" t="s">
        <v>9</v>
      </c>
      <c r="E15" s="3">
        <f>SUM(F15:O15)</f>
        <v>24666660</v>
      </c>
      <c r="F15" s="4">
        <v>0</v>
      </c>
      <c r="G15" s="4">
        <v>0</v>
      </c>
      <c r="H15" s="4">
        <v>0</v>
      </c>
      <c r="I15" s="3">
        <v>630580</v>
      </c>
      <c r="J15" s="3">
        <v>23377810</v>
      </c>
      <c r="K15" s="3">
        <v>55000</v>
      </c>
      <c r="L15" s="3">
        <v>50000</v>
      </c>
      <c r="M15" s="3">
        <v>0</v>
      </c>
      <c r="N15" s="3">
        <v>0</v>
      </c>
      <c r="O15" s="13">
        <v>553270</v>
      </c>
      <c r="Q15" s="8"/>
      <c r="R15" s="8"/>
    </row>
    <row r="16" spans="1:18" ht="54" customHeight="1" x14ac:dyDescent="0.25">
      <c r="A16" s="26"/>
      <c r="B16" s="25"/>
      <c r="C16" s="1">
        <v>2</v>
      </c>
      <c r="D16" s="9" t="s">
        <v>10</v>
      </c>
      <c r="E16" s="3">
        <f t="shared" ref="E16:E21" si="0">SUM(F16:O16)</f>
        <v>31632780</v>
      </c>
      <c r="F16" s="4">
        <v>0</v>
      </c>
      <c r="G16" s="4">
        <v>0</v>
      </c>
      <c r="H16" s="4">
        <v>0</v>
      </c>
      <c r="I16" s="3">
        <v>382800</v>
      </c>
      <c r="J16" s="3">
        <v>26414200</v>
      </c>
      <c r="K16" s="3">
        <v>49700</v>
      </c>
      <c r="L16" s="3">
        <v>1500000</v>
      </c>
      <c r="M16" s="3">
        <v>0</v>
      </c>
      <c r="N16" s="3">
        <v>0</v>
      </c>
      <c r="O16" s="13">
        <v>3286080</v>
      </c>
      <c r="Q16" s="8"/>
      <c r="R16" s="8"/>
    </row>
    <row r="17" spans="1:18" ht="54" customHeight="1" x14ac:dyDescent="0.25">
      <c r="A17" s="26"/>
      <c r="B17" s="25"/>
      <c r="C17" s="1">
        <v>3</v>
      </c>
      <c r="D17" s="9" t="s">
        <v>11</v>
      </c>
      <c r="E17" s="3">
        <f t="shared" si="0"/>
        <v>34009250</v>
      </c>
      <c r="F17" s="4">
        <v>0</v>
      </c>
      <c r="G17" s="4">
        <v>0</v>
      </c>
      <c r="H17" s="4">
        <v>0</v>
      </c>
      <c r="I17" s="3">
        <v>753730</v>
      </c>
      <c r="J17" s="3">
        <v>25654580</v>
      </c>
      <c r="K17" s="3">
        <v>49000</v>
      </c>
      <c r="L17" s="3">
        <v>1300000</v>
      </c>
      <c r="M17" s="3">
        <v>0</v>
      </c>
      <c r="N17" s="3">
        <v>0</v>
      </c>
      <c r="O17" s="13">
        <v>6251940</v>
      </c>
      <c r="Q17" s="8"/>
      <c r="R17" s="8"/>
    </row>
    <row r="18" spans="1:18" ht="54" customHeight="1" x14ac:dyDescent="0.25">
      <c r="A18" s="26"/>
      <c r="B18" s="25"/>
      <c r="C18" s="1">
        <v>4</v>
      </c>
      <c r="D18" s="9" t="s">
        <v>12</v>
      </c>
      <c r="E18" s="3">
        <f t="shared" si="0"/>
        <v>41631790</v>
      </c>
      <c r="F18" s="4">
        <v>0</v>
      </c>
      <c r="G18" s="4">
        <v>0</v>
      </c>
      <c r="H18" s="4">
        <v>0</v>
      </c>
      <c r="I18" s="3">
        <v>797200</v>
      </c>
      <c r="J18" s="3">
        <v>40116780</v>
      </c>
      <c r="K18" s="3">
        <v>56000</v>
      </c>
      <c r="L18" s="3">
        <v>50000</v>
      </c>
      <c r="M18" s="3">
        <v>0</v>
      </c>
      <c r="N18" s="3">
        <v>0</v>
      </c>
      <c r="O18" s="13">
        <v>611810</v>
      </c>
      <c r="Q18" s="8"/>
      <c r="R18" s="8"/>
    </row>
    <row r="19" spans="1:18" ht="37.5" customHeight="1" x14ac:dyDescent="0.25">
      <c r="A19" s="26"/>
      <c r="B19" s="25"/>
      <c r="C19" s="1">
        <v>5</v>
      </c>
      <c r="D19" s="9" t="s">
        <v>13</v>
      </c>
      <c r="E19" s="3">
        <f t="shared" si="0"/>
        <v>23014760</v>
      </c>
      <c r="F19" s="4">
        <v>0</v>
      </c>
      <c r="G19" s="4">
        <v>0</v>
      </c>
      <c r="H19" s="4">
        <v>0</v>
      </c>
      <c r="I19" s="3">
        <v>771900</v>
      </c>
      <c r="J19" s="3">
        <v>21421960</v>
      </c>
      <c r="K19" s="3">
        <v>47500</v>
      </c>
      <c r="L19" s="3">
        <v>120000</v>
      </c>
      <c r="M19" s="3">
        <v>0</v>
      </c>
      <c r="N19" s="3">
        <v>0</v>
      </c>
      <c r="O19" s="13">
        <v>653400</v>
      </c>
      <c r="Q19" s="8"/>
      <c r="R19" s="8"/>
    </row>
    <row r="20" spans="1:18" ht="39.75" customHeight="1" x14ac:dyDescent="0.25">
      <c r="A20" s="26"/>
      <c r="B20" s="25"/>
      <c r="C20" s="1">
        <v>6</v>
      </c>
      <c r="D20" s="9" t="s">
        <v>14</v>
      </c>
      <c r="E20" s="3">
        <f t="shared" si="0"/>
        <v>25987970</v>
      </c>
      <c r="F20" s="4">
        <v>0</v>
      </c>
      <c r="G20" s="4">
        <v>0</v>
      </c>
      <c r="H20" s="4">
        <v>0</v>
      </c>
      <c r="I20" s="3">
        <v>875400</v>
      </c>
      <c r="J20" s="3">
        <v>24373950</v>
      </c>
      <c r="K20" s="3">
        <v>52000</v>
      </c>
      <c r="L20" s="3">
        <v>100000</v>
      </c>
      <c r="M20" s="3">
        <v>0</v>
      </c>
      <c r="N20" s="3">
        <v>0</v>
      </c>
      <c r="O20" s="13">
        <v>586620</v>
      </c>
      <c r="Q20" s="8"/>
      <c r="R20" s="8"/>
    </row>
    <row r="21" spans="1:18" ht="51.75" customHeight="1" x14ac:dyDescent="0.25">
      <c r="A21" s="26"/>
      <c r="B21" s="25"/>
      <c r="C21" s="1">
        <v>7</v>
      </c>
      <c r="D21" s="9" t="s">
        <v>15</v>
      </c>
      <c r="E21" s="3">
        <f t="shared" si="0"/>
        <v>19143200</v>
      </c>
      <c r="F21" s="4">
        <v>0</v>
      </c>
      <c r="G21" s="4">
        <v>0</v>
      </c>
      <c r="H21" s="4">
        <v>0</v>
      </c>
      <c r="I21" s="3">
        <v>3073270</v>
      </c>
      <c r="J21" s="3">
        <v>15268420</v>
      </c>
      <c r="K21" s="3">
        <v>53000</v>
      </c>
      <c r="L21" s="3">
        <v>15000</v>
      </c>
      <c r="M21" s="3">
        <v>0</v>
      </c>
      <c r="N21" s="3">
        <v>0</v>
      </c>
      <c r="O21" s="13">
        <v>733510</v>
      </c>
      <c r="Q21" s="8"/>
      <c r="R21" s="8"/>
    </row>
    <row r="22" spans="1:18" s="15" customFormat="1" ht="26.25" customHeight="1" x14ac:dyDescent="0.2">
      <c r="A22" s="24" t="s">
        <v>6</v>
      </c>
      <c r="B22" s="24"/>
      <c r="C22" s="24"/>
      <c r="D22" s="24"/>
      <c r="E22" s="14">
        <f>SUM(E15:E21)</f>
        <v>200086410</v>
      </c>
      <c r="F22" s="14">
        <f t="shared" ref="F22:O22" si="1">SUM(F15:F21)</f>
        <v>0</v>
      </c>
      <c r="G22" s="14">
        <f t="shared" si="1"/>
        <v>0</v>
      </c>
      <c r="H22" s="14">
        <f t="shared" si="1"/>
        <v>0</v>
      </c>
      <c r="I22" s="14">
        <f t="shared" si="1"/>
        <v>7284880</v>
      </c>
      <c r="J22" s="14">
        <f t="shared" si="1"/>
        <v>176627700</v>
      </c>
      <c r="K22" s="14">
        <f t="shared" si="1"/>
        <v>362200</v>
      </c>
      <c r="L22" s="14">
        <f t="shared" si="1"/>
        <v>3135000</v>
      </c>
      <c r="M22" s="14">
        <f t="shared" si="1"/>
        <v>0</v>
      </c>
      <c r="N22" s="14">
        <f t="shared" si="1"/>
        <v>0</v>
      </c>
      <c r="O22" s="14">
        <f t="shared" si="1"/>
        <v>12676630</v>
      </c>
    </row>
  </sheetData>
  <mergeCells count="19">
    <mergeCell ref="A6:O6"/>
    <mergeCell ref="A1:O1"/>
    <mergeCell ref="A2:O2"/>
    <mergeCell ref="A3:O3"/>
    <mergeCell ref="A4:O4"/>
    <mergeCell ref="A5:O5"/>
    <mergeCell ref="A15:A21"/>
    <mergeCell ref="B15:B21"/>
    <mergeCell ref="A22:D22"/>
    <mergeCell ref="A7:O7"/>
    <mergeCell ref="A8:O8"/>
    <mergeCell ref="A9:O9"/>
    <mergeCell ref="A10:O10"/>
    <mergeCell ref="A11:O11"/>
    <mergeCell ref="B13:B14"/>
    <mergeCell ref="C13:D14"/>
    <mergeCell ref="E13:E14"/>
    <mergeCell ref="F13:H13"/>
    <mergeCell ref="I13:O13"/>
  </mergeCells>
  <pageMargins left="1.1811023622047245" right="0.59055118110236227" top="0.78740157480314965" bottom="0.78740157480314965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таблица 3 ДОП 2020</vt:lpstr>
      <vt:lpstr>таблица 3 ДОП 2021</vt:lpstr>
      <vt:lpstr>таблица 3 ДОП 2022</vt:lpstr>
      <vt:lpstr>Лист2</vt:lpstr>
      <vt:lpstr>Лист3</vt:lpstr>
      <vt:lpstr>'таблица 3 ДОП 2021'!sub_11000</vt:lpstr>
      <vt:lpstr>'таблица 3 ДОП 2022'!sub_11000</vt:lpstr>
      <vt:lpstr>'таблица 3 ДОП 2020'!Область_печати</vt:lpstr>
      <vt:lpstr>'таблица 3 ДОП 2021'!Область_печати</vt:lpstr>
      <vt:lpstr>'таблица 3 ДОП 2022'!Область_печати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Муравьева</dc:creator>
  <cp:lastModifiedBy>Прокудина</cp:lastModifiedBy>
  <cp:lastPrinted>2020-12-08T08:29:51Z</cp:lastPrinted>
  <dcterms:created xsi:type="dcterms:W3CDTF">2020-06-29T08:41:14Z</dcterms:created>
  <dcterms:modified xsi:type="dcterms:W3CDTF">2020-12-08T08:29:52Z</dcterms:modified>
</cp:coreProperties>
</file>