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Лист" sheetId="6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6" l="1"/>
  <c r="O5" i="6" l="1"/>
  <c r="E19" i="6" l="1"/>
  <c r="N12" i="6"/>
  <c r="F19" i="6" l="1"/>
  <c r="O17" i="6" l="1"/>
  <c r="D17" i="6" s="1"/>
  <c r="C19" i="6"/>
  <c r="O15" i="6" l="1"/>
  <c r="O14" i="6"/>
  <c r="D14" i="6" s="1"/>
  <c r="O18" i="6"/>
  <c r="D18" i="6" s="1"/>
  <c r="O13" i="6"/>
  <c r="D13" i="6" s="1"/>
  <c r="D5" i="6"/>
  <c r="G19" i="6"/>
  <c r="L19" i="6"/>
  <c r="O16" i="6"/>
  <c r="D16" i="6" s="1"/>
  <c r="O9" i="6"/>
  <c r="D9" i="6" s="1"/>
  <c r="J19" i="6"/>
  <c r="N19" i="6"/>
  <c r="H19" i="6"/>
  <c r="K19" i="6"/>
  <c r="I19" i="6"/>
  <c r="O10" i="6"/>
  <c r="D10" i="6" s="1"/>
  <c r="O6" i="6"/>
  <c r="D6" i="6" s="1"/>
  <c r="O11" i="6"/>
  <c r="D11" i="6" s="1"/>
  <c r="O8" i="6"/>
  <c r="D8" i="6" s="1"/>
  <c r="O7" i="6"/>
  <c r="D7" i="6" s="1"/>
  <c r="O19" i="6" l="1"/>
</calcChain>
</file>

<file path=xl/sharedStrings.xml><?xml version="1.0" encoding="utf-8"?>
<sst xmlns="http://schemas.openxmlformats.org/spreadsheetml/2006/main" count="35" uniqueCount="35">
  <si>
    <t xml:space="preserve">Наименование муниципальной услуги 
(выполняемой работы)
</t>
  </si>
  <si>
    <t>ИТОГО:</t>
  </si>
  <si>
    <t>Величина базового норматива затрат на единицу услуги, руб.</t>
  </si>
  <si>
    <t>Базовый норматив затрат, непосредственно связанный с оказанием муниципальной услуги</t>
  </si>
  <si>
    <t>№п/п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</si>
  <si>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</si>
  <si>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</si>
  <si>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</si>
  <si>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Базовый норматив затрат на общехозяйственные нужды</t>
  </si>
  <si>
    <t>затраты на коммунальные услуги (с разбивкой по видам затрат), руб.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</si>
  <si>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</si>
  <si>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приобретение услуг связи, руб.</t>
  </si>
  <si>
    <t>затраты на приобретение транспортных услуг,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</si>
  <si>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</si>
  <si>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</si>
  <si>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прочие затраты, влияющие на стоимость оказания муниципальной услуги (с разбивкой по видам затрат), руб.</t>
  </si>
  <si>
    <t>Объем муниципальных услуг (работ)</t>
  </si>
  <si>
    <t>Итого затраты, руб.</t>
  </si>
  <si>
    <t>Спортивная подготовка по олимпийским видам спорта, легкая атлетика тренировочный этап (спортивной специализации)</t>
  </si>
  <si>
    <t>Спортивная подготовка по олимпийским видам спорта, футбол этап начальной подготовки</t>
  </si>
  <si>
    <t>Спортивная подготовка по олимпийским видам спорта, футбол тренировочный этап (спортивной специализации)</t>
  </si>
  <si>
    <t>Спортивная подготовка по олимпийским видам спорта, теннис этап начальной подготовки</t>
  </si>
  <si>
    <t>Спортивная подготовка по олимпийским видам спорта, теннис тренировочный этап (спортивной специализации)</t>
  </si>
  <si>
    <t>Спортивная подготовка по неолимпийским видам спорта, борьба этап начальной подготовки</t>
  </si>
  <si>
    <t>Спортивная подготовка по неолимпийским видам спорта, борьба тренировочный этап (спортивной специализации)</t>
  </si>
  <si>
    <t>Спортивная подготовка по неолимпийским видам спорта, настольный теннис этап начальной подготовки</t>
  </si>
  <si>
    <t>Спортивная подготовка по неолимпийским видам спорта, настольный теннис тренировочный этап (спортивной специализации)</t>
  </si>
  <si>
    <t>Спортивная подготовка по неолимпийским видам спорта, настольный бокс этап начальной подготовки</t>
  </si>
  <si>
    <t>Спортивная подготовка по неолимпийским видам спорта, бокс тренировочный этап (спортивной специализации)</t>
  </si>
  <si>
    <t>Спортивная подготовка по неолимпийским видам спорта, каратэ (киокусинкай) этап начальной подготовки</t>
  </si>
  <si>
    <t>Спортивная подготовка по неолимпийским видам спорта, каратэ (киокусинкай) тренировочный этап (спортивной специализации)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</si>
  <si>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</si>
  <si>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 xml:space="preserve">
</t>
  </si>
  <si>
    <t xml:space="preserve">Расчет базовых нормативов затрат на 2021 год на оказание муниципальных услуг (выполнение работ) муниципального бюджетного учреждения спорта "Ильинская спортивная школа "Авангард"
</t>
  </si>
  <si>
    <t>Приложение
к постановлению Администрации
Раменского городского округа
от ________________    №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</si>
</sst>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3" fillId="0" borderId="0" xfId="0" applyFont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3" fillId="0" borderId="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Normal="100" workbookViewId="0">
      <selection activeCell="M1" sqref="M1:O1"/>
    </sheetView>
  </sheetViews>
  <sheetFormatPr defaultRowHeight="15" x14ac:dyDescent="0.25"/>
  <cols>
    <col min="1" max="1" width="4" customWidth="1"/>
    <col min="2" max="2" width="15.140625" customWidth="1"/>
    <col min="3" max="4" width="10.28515625" customWidth="1"/>
    <col min="5" max="5" width="13.7109375" customWidth="1"/>
    <col min="6" max="6" width="14.7109375" customWidth="1"/>
    <col min="7" max="7" width="11.85546875" customWidth="1"/>
    <col min="8" max="8" width="15.42578125" customWidth="1"/>
    <col min="9" max="9" width="16.5703125" customWidth="1"/>
    <col min="10" max="10" width="12.5703125" customWidth="1"/>
    <col min="11" max="11" width="10.85546875" customWidth="1"/>
    <col min="12" max="12" width="13.42578125" customWidth="1"/>
    <col min="13" max="14" width="14" customWidth="1"/>
    <col min="15" max="15" width="17" customWidth="1"/>
    <col min="16" max="16" width="18.7109375" bestFit="1" customWidth="1"/>
    <col min="17" max="17" width="13.5703125" customWidth="1"/>
    <col min="18" max="19" width="12.42578125" bestFit="1" customWidth="1"/>
  </cols>
  <sheetData>
    <row r="1" spans="1:19" ht="77.25" customHeight="1" x14ac:dyDescent="0.25">
      <c r="B1" s="2"/>
      <c r="C1" s="2"/>
      <c r="D1" s="2"/>
      <c r="E1" s="2"/>
      <c r="F1" s="2"/>
      <c r="G1" s="2"/>
      <c r="H1" s="2"/>
      <c r="I1" s="2"/>
      <c r="J1" s="2"/>
      <c r="K1" s="6" t="s">
        <v>32</v>
      </c>
      <c r="L1" s="6"/>
      <c r="M1" s="23" t="s">
        <v>34</v>
      </c>
      <c r="N1" s="23"/>
      <c r="O1" s="23"/>
    </row>
    <row r="2" spans="1:19" ht="55.5" customHeight="1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9" ht="42.75" customHeight="1" x14ac:dyDescent="0.25">
      <c r="A3" s="18" t="s">
        <v>4</v>
      </c>
      <c r="B3" s="18" t="s">
        <v>0</v>
      </c>
      <c r="C3" s="18" t="s">
        <v>16</v>
      </c>
      <c r="D3" s="18" t="s">
        <v>2</v>
      </c>
      <c r="E3" s="18" t="s">
        <v>3</v>
      </c>
      <c r="F3" s="21"/>
      <c r="G3" s="21"/>
      <c r="H3" s="18" t="s">
        <v>8</v>
      </c>
      <c r="I3" s="18"/>
      <c r="J3" s="18"/>
      <c r="K3" s="20"/>
      <c r="L3" s="20"/>
      <c r="M3" s="20"/>
      <c r="N3" s="20"/>
      <c r="O3" s="16" t="s">
        <v>17</v>
      </c>
    </row>
    <row r="4" spans="1:19" ht="153" customHeight="1" x14ac:dyDescent="0.25">
      <c r="A4" s="19"/>
      <c r="B4" s="19"/>
      <c r="C4" s="22"/>
      <c r="D4" s="19"/>
      <c r="E4" s="3" t="s">
        <v>5</v>
      </c>
      <c r="F4" s="3" t="s">
        <v>6</v>
      </c>
      <c r="G4" s="3" t="s">
        <v>7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17"/>
    </row>
    <row r="5" spans="1:19" ht="95.25" customHeight="1" x14ac:dyDescent="0.25">
      <c r="A5" s="9">
        <v>1</v>
      </c>
      <c r="B5" s="7" t="s">
        <v>21</v>
      </c>
      <c r="C5" s="11">
        <v>2</v>
      </c>
      <c r="D5" s="11">
        <f>O5/C5</f>
        <v>96989.680000000008</v>
      </c>
      <c r="E5" s="12">
        <v>39397.550000000003</v>
      </c>
      <c r="F5" s="12">
        <v>64.209999999999994</v>
      </c>
      <c r="G5" s="12">
        <v>545.85</v>
      </c>
      <c r="H5" s="12"/>
      <c r="I5" s="12">
        <v>970.39</v>
      </c>
      <c r="J5" s="12"/>
      <c r="K5" s="12">
        <v>43.32</v>
      </c>
      <c r="L5" s="12"/>
      <c r="M5" s="12"/>
      <c r="N5" s="12">
        <v>152958.04</v>
      </c>
      <c r="O5" s="12">
        <f>E5+F5+G5+H5+I5+J5+K5+L5+M5+N5</f>
        <v>193979.36000000002</v>
      </c>
      <c r="P5" s="5"/>
      <c r="Q5" s="4"/>
      <c r="R5" s="1"/>
    </row>
    <row r="6" spans="1:19" ht="102.75" customHeight="1" x14ac:dyDescent="0.25">
      <c r="A6" s="9">
        <v>2</v>
      </c>
      <c r="B6" s="7" t="s">
        <v>22</v>
      </c>
      <c r="C6" s="11">
        <v>15</v>
      </c>
      <c r="D6" s="11">
        <f>O6/C6</f>
        <v>128000.95000000001</v>
      </c>
      <c r="E6" s="12">
        <v>760365.8</v>
      </c>
      <c r="F6" s="12">
        <v>726.3</v>
      </c>
      <c r="G6" s="12">
        <v>4093.9</v>
      </c>
      <c r="H6" s="12"/>
      <c r="I6" s="12">
        <v>7318.05</v>
      </c>
      <c r="J6" s="12"/>
      <c r="K6" s="12">
        <v>324.89999999999998</v>
      </c>
      <c r="L6" s="12"/>
      <c r="M6" s="12"/>
      <c r="N6" s="12">
        <v>1147185.3</v>
      </c>
      <c r="O6" s="12">
        <f t="shared" ref="O6:O11" si="0">E6+F6+G6+H6+I6+J6+K6+L6+M6+N6</f>
        <v>1920014.2500000002</v>
      </c>
      <c r="P6" s="1"/>
      <c r="Q6" s="4"/>
      <c r="R6" s="1"/>
      <c r="S6" s="1"/>
    </row>
    <row r="7" spans="1:19" ht="91.5" customHeight="1" x14ac:dyDescent="0.25">
      <c r="A7" s="9">
        <v>3</v>
      </c>
      <c r="B7" s="7" t="s">
        <v>19</v>
      </c>
      <c r="C7" s="11">
        <v>130</v>
      </c>
      <c r="D7" s="11">
        <f t="shared" ref="D7:D18" si="1">O7/C7</f>
        <v>21139.199999999997</v>
      </c>
      <c r="E7" s="12">
        <v>2560840.86</v>
      </c>
      <c r="F7" s="12">
        <v>4173.3999999999996</v>
      </c>
      <c r="G7" s="12">
        <v>35480.51</v>
      </c>
      <c r="H7" s="12">
        <v>8213.01</v>
      </c>
      <c r="I7" s="12">
        <v>63075.41</v>
      </c>
      <c r="J7" s="12">
        <v>356.66</v>
      </c>
      <c r="K7" s="12">
        <v>2815.78</v>
      </c>
      <c r="L7" s="12">
        <v>72044.2</v>
      </c>
      <c r="M7" s="12"/>
      <c r="N7" s="12">
        <v>1096.17</v>
      </c>
      <c r="O7" s="12">
        <f t="shared" si="0"/>
        <v>2748095.9999999995</v>
      </c>
      <c r="P7" s="1"/>
      <c r="Q7" s="4"/>
    </row>
    <row r="8" spans="1:19" ht="105" customHeight="1" x14ac:dyDescent="0.25">
      <c r="A8" s="9">
        <v>4</v>
      </c>
      <c r="B8" s="7" t="s">
        <v>20</v>
      </c>
      <c r="C8" s="11">
        <v>90</v>
      </c>
      <c r="D8" s="11">
        <f t="shared" si="1"/>
        <v>52172.189999999995</v>
      </c>
      <c r="E8" s="12">
        <v>4562194.79</v>
      </c>
      <c r="F8" s="12">
        <v>4357.83</v>
      </c>
      <c r="G8" s="12">
        <v>24563.43</v>
      </c>
      <c r="H8" s="12">
        <v>5720.48</v>
      </c>
      <c r="I8" s="12">
        <v>43908.27</v>
      </c>
      <c r="J8" s="12">
        <v>248.44</v>
      </c>
      <c r="K8" s="12">
        <v>1949.39</v>
      </c>
      <c r="L8" s="12">
        <v>51795.58</v>
      </c>
      <c r="M8" s="12"/>
      <c r="N8" s="12">
        <v>758.89</v>
      </c>
      <c r="O8" s="12">
        <f t="shared" si="0"/>
        <v>4695497.0999999996</v>
      </c>
      <c r="P8" s="1"/>
      <c r="Q8" s="4"/>
    </row>
    <row r="9" spans="1:19" ht="107.25" customHeight="1" x14ac:dyDescent="0.25">
      <c r="A9" s="9">
        <v>5</v>
      </c>
      <c r="B9" s="7" t="s">
        <v>18</v>
      </c>
      <c r="C9" s="11">
        <v>10</v>
      </c>
      <c r="D9" s="11">
        <f t="shared" si="1"/>
        <v>52149.17</v>
      </c>
      <c r="E9" s="12">
        <v>506910.53</v>
      </c>
      <c r="F9" s="12">
        <v>484.2</v>
      </c>
      <c r="G9" s="12">
        <v>2729.27</v>
      </c>
      <c r="H9" s="12">
        <v>635.61</v>
      </c>
      <c r="I9" s="12">
        <v>4878.71</v>
      </c>
      <c r="J9" s="12">
        <v>27.6</v>
      </c>
      <c r="K9" s="12">
        <v>216.6</v>
      </c>
      <c r="L9" s="12">
        <v>5524.86</v>
      </c>
      <c r="M9" s="12"/>
      <c r="N9" s="12">
        <v>84.32</v>
      </c>
      <c r="O9" s="12">
        <f t="shared" si="0"/>
        <v>521491.7</v>
      </c>
      <c r="P9" s="1"/>
      <c r="Q9" s="4"/>
    </row>
    <row r="10" spans="1:19" ht="120" customHeight="1" x14ac:dyDescent="0.25">
      <c r="A10" s="9">
        <v>6</v>
      </c>
      <c r="B10" s="7" t="s">
        <v>23</v>
      </c>
      <c r="C10" s="11">
        <v>42</v>
      </c>
      <c r="D10" s="11">
        <f>O10/C10</f>
        <v>21143.4</v>
      </c>
      <c r="E10" s="12">
        <v>827348.59</v>
      </c>
      <c r="F10" s="12">
        <v>1348.33</v>
      </c>
      <c r="G10" s="12">
        <v>11462.93</v>
      </c>
      <c r="H10" s="12">
        <v>2653.43</v>
      </c>
      <c r="I10" s="12">
        <v>20378.009999999998</v>
      </c>
      <c r="J10" s="12">
        <v>115.23</v>
      </c>
      <c r="K10" s="12">
        <v>909.71</v>
      </c>
      <c r="L10" s="12">
        <v>23452.42</v>
      </c>
      <c r="M10" s="12"/>
      <c r="N10" s="12">
        <v>354.15</v>
      </c>
      <c r="O10" s="12">
        <f t="shared" si="0"/>
        <v>888022.8</v>
      </c>
      <c r="P10" s="1"/>
      <c r="Q10" s="4"/>
    </row>
    <row r="11" spans="1:19" ht="105.75" customHeight="1" x14ac:dyDescent="0.25">
      <c r="A11" s="9">
        <v>7</v>
      </c>
      <c r="B11" s="7" t="s">
        <v>24</v>
      </c>
      <c r="C11" s="11">
        <v>46</v>
      </c>
      <c r="D11" s="11">
        <f t="shared" si="1"/>
        <v>52194.210000000006</v>
      </c>
      <c r="E11" s="12">
        <v>2331788.4500000002</v>
      </c>
      <c r="F11" s="12">
        <v>2227.33</v>
      </c>
      <c r="G11" s="12">
        <v>12554.64</v>
      </c>
      <c r="H11" s="12">
        <v>2923.8</v>
      </c>
      <c r="I11" s="12">
        <v>22442.07</v>
      </c>
      <c r="J11" s="12">
        <v>126.98</v>
      </c>
      <c r="K11" s="12">
        <v>996.35</v>
      </c>
      <c r="L11" s="12">
        <v>27486.17</v>
      </c>
      <c r="M11" s="12"/>
      <c r="N11" s="12">
        <v>387.87</v>
      </c>
      <c r="O11" s="12">
        <f t="shared" si="0"/>
        <v>2400933.66</v>
      </c>
      <c r="P11" s="1"/>
      <c r="Q11" s="4"/>
    </row>
    <row r="12" spans="1:19" ht="102" customHeight="1" x14ac:dyDescent="0.25">
      <c r="A12" s="9">
        <v>8</v>
      </c>
      <c r="B12" s="7" t="s">
        <v>25</v>
      </c>
      <c r="C12" s="11">
        <v>59</v>
      </c>
      <c r="D12" s="11">
        <v>21141.25</v>
      </c>
      <c r="E12" s="12">
        <v>1162227.77</v>
      </c>
      <c r="F12" s="12">
        <v>1894.08</v>
      </c>
      <c r="G12" s="12">
        <v>16102.69</v>
      </c>
      <c r="H12" s="12">
        <v>3727.44</v>
      </c>
      <c r="I12" s="12">
        <v>28626.79</v>
      </c>
      <c r="J12" s="12">
        <v>161.87</v>
      </c>
      <c r="K12" s="12">
        <v>1277.93</v>
      </c>
      <c r="L12" s="12">
        <v>32817.69</v>
      </c>
      <c r="M12" s="12"/>
      <c r="N12" s="12">
        <f t="shared" ref="N12" si="2">200000/23719*C12</f>
        <v>497.49146254057928</v>
      </c>
      <c r="O12" s="12">
        <f>C12*D12</f>
        <v>1247333.75</v>
      </c>
      <c r="P12" s="1"/>
      <c r="Q12" s="4"/>
    </row>
    <row r="13" spans="1:19" ht="140.25" customHeight="1" x14ac:dyDescent="0.25">
      <c r="A13" s="9">
        <v>9</v>
      </c>
      <c r="B13" s="7" t="s">
        <v>26</v>
      </c>
      <c r="C13" s="11">
        <v>14</v>
      </c>
      <c r="D13" s="11">
        <f>O13/C13</f>
        <v>52297.159999999996</v>
      </c>
      <c r="E13" s="12">
        <v>709674.74</v>
      </c>
      <c r="F13" s="12">
        <v>677.88</v>
      </c>
      <c r="G13" s="12">
        <v>3820.98</v>
      </c>
      <c r="H13" s="12">
        <v>889.85</v>
      </c>
      <c r="I13" s="12">
        <v>6830.22</v>
      </c>
      <c r="J13" s="12">
        <v>38.65</v>
      </c>
      <c r="K13" s="12">
        <v>303.24</v>
      </c>
      <c r="L13" s="12">
        <v>9806.6299999999992</v>
      </c>
      <c r="M13" s="12"/>
      <c r="N13" s="12">
        <v>118.05</v>
      </c>
      <c r="O13" s="12">
        <f t="shared" ref="O13:O18" si="3">E13+F13+G13+H13+I13+J13+K13+L13+M13+N13</f>
        <v>732160.24</v>
      </c>
      <c r="P13" s="1"/>
      <c r="Q13" s="4"/>
    </row>
    <row r="14" spans="1:19" ht="93.75" customHeight="1" x14ac:dyDescent="0.25">
      <c r="A14" s="9">
        <v>10</v>
      </c>
      <c r="B14" s="7" t="s">
        <v>27</v>
      </c>
      <c r="C14" s="11">
        <v>78</v>
      </c>
      <c r="D14" s="11">
        <f t="shared" si="1"/>
        <v>21140.329999999998</v>
      </c>
      <c r="E14" s="12">
        <v>1536504.52</v>
      </c>
      <c r="F14" s="12">
        <v>2504.04</v>
      </c>
      <c r="G14" s="12">
        <v>21288.31</v>
      </c>
      <c r="H14" s="12">
        <v>4927.8</v>
      </c>
      <c r="I14" s="12">
        <v>37844.99</v>
      </c>
      <c r="J14" s="12">
        <v>213.99</v>
      </c>
      <c r="K14" s="12">
        <v>1689.47</v>
      </c>
      <c r="L14" s="12">
        <v>43314.92</v>
      </c>
      <c r="M14" s="12"/>
      <c r="N14" s="12">
        <v>657.7</v>
      </c>
      <c r="O14" s="12">
        <f t="shared" si="3"/>
        <v>1648945.74</v>
      </c>
      <c r="P14" s="1"/>
      <c r="Q14" s="4"/>
    </row>
    <row r="15" spans="1:19" ht="140.25" customHeight="1" x14ac:dyDescent="0.25">
      <c r="A15" s="9">
        <v>11</v>
      </c>
      <c r="B15" s="7" t="s">
        <v>28</v>
      </c>
      <c r="C15" s="11">
        <v>12</v>
      </c>
      <c r="D15" s="11">
        <v>52322.82</v>
      </c>
      <c r="E15" s="12">
        <v>608292.64</v>
      </c>
      <c r="F15" s="12">
        <v>581.04</v>
      </c>
      <c r="G15" s="12">
        <v>3275.12</v>
      </c>
      <c r="H15" s="12">
        <v>762.73</v>
      </c>
      <c r="I15" s="12">
        <v>5866.44</v>
      </c>
      <c r="J15" s="12">
        <v>33.119999999999997</v>
      </c>
      <c r="K15" s="12">
        <v>259.92</v>
      </c>
      <c r="L15" s="12">
        <v>8701.65</v>
      </c>
      <c r="M15" s="12"/>
      <c r="N15" s="12">
        <v>101.18</v>
      </c>
      <c r="O15" s="12">
        <f t="shared" si="3"/>
        <v>627873.84000000008</v>
      </c>
      <c r="P15" s="1"/>
      <c r="Q15" s="4"/>
    </row>
    <row r="16" spans="1:19" ht="140.25" customHeight="1" x14ac:dyDescent="0.25">
      <c r="A16" s="9">
        <v>12</v>
      </c>
      <c r="B16" s="7" t="s">
        <v>29</v>
      </c>
      <c r="C16" s="11">
        <v>25</v>
      </c>
      <c r="D16" s="11">
        <f t="shared" si="1"/>
        <v>21146.340000000004</v>
      </c>
      <c r="E16" s="12">
        <v>492469.4</v>
      </c>
      <c r="F16" s="12">
        <v>802.58</v>
      </c>
      <c r="G16" s="12">
        <v>6823.17</v>
      </c>
      <c r="H16" s="12">
        <v>1579.42</v>
      </c>
      <c r="I16" s="12">
        <v>12129.89</v>
      </c>
      <c r="J16" s="12">
        <v>68.59</v>
      </c>
      <c r="K16" s="12">
        <v>541.5</v>
      </c>
      <c r="L16" s="12">
        <v>14033.15</v>
      </c>
      <c r="M16" s="12"/>
      <c r="N16" s="12">
        <v>210.8</v>
      </c>
      <c r="O16" s="12">
        <f t="shared" si="3"/>
        <v>528658.50000000012</v>
      </c>
      <c r="P16" s="1"/>
      <c r="Q16" s="4"/>
    </row>
    <row r="17" spans="1:18" ht="119.25" customHeight="1" x14ac:dyDescent="0.25">
      <c r="A17" s="9">
        <v>13</v>
      </c>
      <c r="B17" s="7" t="s">
        <v>30</v>
      </c>
      <c r="C17" s="11">
        <v>20</v>
      </c>
      <c r="D17" s="11">
        <f t="shared" si="1"/>
        <v>52147.82</v>
      </c>
      <c r="E17" s="12">
        <v>1013821.06</v>
      </c>
      <c r="F17" s="12">
        <v>968.41</v>
      </c>
      <c r="G17" s="12">
        <v>5458.54</v>
      </c>
      <c r="H17" s="12">
        <v>1271.22</v>
      </c>
      <c r="I17" s="12">
        <v>9757.39</v>
      </c>
      <c r="J17" s="12">
        <v>55.21</v>
      </c>
      <c r="K17" s="12">
        <v>433.2</v>
      </c>
      <c r="L17" s="12">
        <v>11022.73</v>
      </c>
      <c r="M17" s="12"/>
      <c r="N17" s="12">
        <v>168.64</v>
      </c>
      <c r="O17" s="12">
        <f t="shared" si="3"/>
        <v>1042956.4</v>
      </c>
      <c r="P17" s="1"/>
      <c r="Q17" s="4"/>
    </row>
    <row r="18" spans="1:18" ht="140.25" customHeight="1" x14ac:dyDescent="0.25">
      <c r="A18" s="9">
        <v>14</v>
      </c>
      <c r="B18" s="7" t="s">
        <v>31</v>
      </c>
      <c r="C18" s="11">
        <v>23176</v>
      </c>
      <c r="D18" s="11">
        <f t="shared" si="1"/>
        <v>929.75</v>
      </c>
      <c r="E18" s="12"/>
      <c r="F18" s="12">
        <v>1866210.76</v>
      </c>
      <c r="G18" s="12">
        <v>6325356.1299999999</v>
      </c>
      <c r="H18" s="12">
        <v>1451985.58</v>
      </c>
      <c r="I18" s="12">
        <v>11143864.49</v>
      </c>
      <c r="J18" s="12">
        <v>63058.94</v>
      </c>
      <c r="K18" s="12">
        <v>501988.7</v>
      </c>
      <c r="L18" s="12"/>
      <c r="M18" s="12"/>
      <c r="N18" s="12">
        <v>195421.4</v>
      </c>
      <c r="O18" s="12">
        <f t="shared" si="3"/>
        <v>21547886</v>
      </c>
      <c r="P18" s="1"/>
      <c r="Q18" s="4"/>
    </row>
    <row r="19" spans="1:18" ht="23.25" customHeight="1" x14ac:dyDescent="0.25">
      <c r="A19" s="10"/>
      <c r="B19" s="13" t="s">
        <v>1</v>
      </c>
      <c r="C19" s="8">
        <f>C5+C6+C7+C8+C9+C10+C11+C12+C13+C14+C15+C17+C16+C18</f>
        <v>23719</v>
      </c>
      <c r="D19" s="12"/>
      <c r="E19" s="12">
        <f>E5+E6+E7+E8+E10+E9+E11+E12+E13+E14+E15+E16+E17+E18</f>
        <v>17111836.699999999</v>
      </c>
      <c r="F19" s="12">
        <f>F12+F11+F10+F9+F8+F7+F6+F5+F18+F17+F16+F15+F14+F13</f>
        <v>1887020.39</v>
      </c>
      <c r="G19" s="12">
        <f>G12+G11+G10+G8+G7+G9+G6+G5+G18+G17+G16+G15+G14+G13</f>
        <v>6473555.4699999997</v>
      </c>
      <c r="H19" s="12">
        <f>H12+H11+H10+H9+H8+H7+H6+H5+H18+H17+H16+H15+H14+H13</f>
        <v>1485290.37</v>
      </c>
      <c r="I19" s="12">
        <f>SUM(I5:I18)</f>
        <v>11407891.120000001</v>
      </c>
      <c r="J19" s="12">
        <f>SUM(J5:J18)</f>
        <v>64505.279999999999</v>
      </c>
      <c r="K19" s="12">
        <f>K11+K10+K9+K8+K7+K6+K5+K18+K17+K16+K15+K14+K13+K12</f>
        <v>513750.00999999995</v>
      </c>
      <c r="L19" s="12">
        <f>L12+L11+L10+L9+L8+L7+L6+L5+L18+L17+L16+L15+L14+L13</f>
        <v>300000</v>
      </c>
      <c r="M19" s="12"/>
      <c r="N19" s="12">
        <f>N8+N7+N6+N5+N18+N17+N16+N15+N14+N13+N12+N11+N10+N9</f>
        <v>1500000.0014625406</v>
      </c>
      <c r="O19" s="14">
        <f>N19+L19+K19+J19+I19+H19+G19+F19+E19</f>
        <v>40743849.341462538</v>
      </c>
      <c r="P19" s="1"/>
      <c r="Q19" s="1"/>
      <c r="R19" s="1"/>
    </row>
    <row r="20" spans="1:18" x14ac:dyDescent="0.25">
      <c r="H20" s="1"/>
      <c r="K20" s="1"/>
      <c r="P20" s="1"/>
    </row>
    <row r="21" spans="1:18" x14ac:dyDescent="0.25">
      <c r="E21" s="1"/>
      <c r="F21" s="1"/>
      <c r="H21" s="1"/>
      <c r="I21" s="1"/>
      <c r="J21" s="1"/>
      <c r="L21" s="1"/>
      <c r="M21" s="1"/>
      <c r="N21" s="1"/>
      <c r="P21" s="1"/>
    </row>
    <row r="23" spans="1:18" x14ac:dyDescent="0.25">
      <c r="L23" s="1"/>
    </row>
    <row r="24" spans="1:18" x14ac:dyDescent="0.25">
      <c r="H24" s="1"/>
      <c r="L24" s="1"/>
    </row>
  </sheetData>
  <mergeCells count="9">
    <mergeCell ref="M1:O1"/>
    <mergeCell ref="A2:O2"/>
    <mergeCell ref="O3:O4"/>
    <mergeCell ref="A3:A4"/>
    <mergeCell ref="H3:N3"/>
    <mergeCell ref="B3:B4"/>
    <mergeCell ref="D3:D4"/>
    <mergeCell ref="E3:G3"/>
    <mergeCell ref="C3:C4"/>
  </mergeCells>
  <pageMargins left="0.39370078740157483" right="0" top="0.55118110236220474" bottom="0.78740157480314965" header="0" footer="0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</cp:lastModifiedBy>
  <cp:lastPrinted>2020-12-24T11:25:52Z</cp:lastPrinted>
  <dcterms:created xsi:type="dcterms:W3CDTF">2017-01-11T06:31:10Z</dcterms:created>
  <dcterms:modified xsi:type="dcterms:W3CDTF">2020-12-25T08:07:01Z</dcterms:modified>
</cp:coreProperties>
</file>